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ynergieslovakia.sharepoint.com/sites/STHCZE/Shared Documents/General/_FORMULÁŘE/"/>
    </mc:Choice>
  </mc:AlternateContent>
  <xr:revisionPtr revIDLastSave="426" documentId="13_ncr:1_{9333AC67-C50A-42A3-9B78-3F1750D37482}" xr6:coauthVersionLast="47" xr6:coauthVersionMax="47" xr10:uidLastSave="{B803A4E1-B7B4-4D70-890C-E1ED26F60655}"/>
  <bookViews>
    <workbookView xWindow="-110" yWindow="-110" windowWidth="19420" windowHeight="10300" xr2:uid="{37584CB7-B502-4DB6-9E71-B531C5AAFB7D}"/>
  </bookViews>
  <sheets>
    <sheet name="01 2026" sheetId="21" r:id="rId1"/>
    <sheet name="02 2026" sheetId="22" r:id="rId2"/>
    <sheet name="03 2026" sheetId="24" r:id="rId3"/>
    <sheet name="04 2026" sheetId="25" r:id="rId4"/>
    <sheet name="05 2026" sheetId="26" r:id="rId5"/>
    <sheet name="06 2026" sheetId="27" r:id="rId6"/>
    <sheet name="07 2026" sheetId="28" r:id="rId7"/>
    <sheet name="08 2026" sheetId="29" r:id="rId8"/>
    <sheet name="09 2026" sheetId="30" r:id="rId9"/>
    <sheet name="10 2026" sheetId="31" r:id="rId10"/>
    <sheet name="11 2026" sheetId="32" r:id="rId11"/>
    <sheet name="12 2026" sheetId="33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3" i="33" l="1"/>
  <c r="L42" i="32"/>
  <c r="L43" i="31"/>
  <c r="L42" i="30"/>
  <c r="L43" i="29"/>
  <c r="L43" i="28"/>
  <c r="L42" i="27"/>
  <c r="L43" i="26"/>
  <c r="L42" i="25"/>
  <c r="L43" i="24"/>
  <c r="L40" i="22"/>
  <c r="L43" i="21"/>
  <c r="L46" i="21"/>
  <c r="B47" i="21"/>
  <c r="I45" i="21"/>
  <c r="K8" i="32"/>
  <c r="K8" i="31"/>
  <c r="K8" i="27"/>
  <c r="K8" i="26"/>
  <c r="K8" i="24"/>
  <c r="G18" i="22"/>
  <c r="E18" i="22"/>
  <c r="K8" i="22"/>
  <c r="K8" i="21"/>
  <c r="K8" i="33"/>
  <c r="K8" i="30"/>
  <c r="K8" i="29"/>
  <c r="E36" i="21"/>
  <c r="E12" i="33"/>
  <c r="G12" i="33"/>
  <c r="E13" i="33"/>
  <c r="G13" i="33"/>
  <c r="E14" i="33"/>
  <c r="G14" i="33"/>
  <c r="E15" i="33"/>
  <c r="G15" i="33"/>
  <c r="E16" i="33"/>
  <c r="G16" i="33"/>
  <c r="E17" i="33"/>
  <c r="G17" i="33"/>
  <c r="E18" i="33"/>
  <c r="G18" i="33"/>
  <c r="E19" i="33"/>
  <c r="G19" i="33"/>
  <c r="E20" i="33"/>
  <c r="G20" i="33"/>
  <c r="E21" i="33"/>
  <c r="G21" i="33"/>
  <c r="E22" i="33"/>
  <c r="G22" i="33"/>
  <c r="E23" i="33"/>
  <c r="B47" i="33" s="1"/>
  <c r="G23" i="33"/>
  <c r="E24" i="33"/>
  <c r="G24" i="33"/>
  <c r="E25" i="33"/>
  <c r="G25" i="33"/>
  <c r="E26" i="33"/>
  <c r="G26" i="33"/>
  <c r="E27" i="33"/>
  <c r="G27" i="33"/>
  <c r="E28" i="33"/>
  <c r="G28" i="33"/>
  <c r="E29" i="33"/>
  <c r="G29" i="33"/>
  <c r="E30" i="33"/>
  <c r="G30" i="33"/>
  <c r="E31" i="33"/>
  <c r="G31" i="33"/>
  <c r="E32" i="33"/>
  <c r="G32" i="33"/>
  <c r="E33" i="33"/>
  <c r="G33" i="33"/>
  <c r="E34" i="33"/>
  <c r="G34" i="33"/>
  <c r="E35" i="33"/>
  <c r="G35" i="33"/>
  <c r="E36" i="33"/>
  <c r="G36" i="33"/>
  <c r="E37" i="33"/>
  <c r="G37" i="33"/>
  <c r="E38" i="33"/>
  <c r="G38" i="33"/>
  <c r="E39" i="33"/>
  <c r="G39" i="33"/>
  <c r="E40" i="33"/>
  <c r="G40" i="33"/>
  <c r="E41" i="33"/>
  <c r="G41" i="33"/>
  <c r="I48" i="33"/>
  <c r="E48" i="33"/>
  <c r="B48" i="33"/>
  <c r="L47" i="33"/>
  <c r="I47" i="33"/>
  <c r="E47" i="33"/>
  <c r="L45" i="33"/>
  <c r="I45" i="33"/>
  <c r="G42" i="33"/>
  <c r="E42" i="33"/>
  <c r="B46" i="33"/>
  <c r="L46" i="33"/>
  <c r="E12" i="32"/>
  <c r="G12" i="32"/>
  <c r="E13" i="32"/>
  <c r="G13" i="32"/>
  <c r="E14" i="32"/>
  <c r="G14" i="32"/>
  <c r="E15" i="32"/>
  <c r="G15" i="32"/>
  <c r="E16" i="32"/>
  <c r="G16" i="32"/>
  <c r="E17" i="32"/>
  <c r="G17" i="32"/>
  <c r="E18" i="32"/>
  <c r="G18" i="32"/>
  <c r="E19" i="32"/>
  <c r="G19" i="32"/>
  <c r="E20" i="32"/>
  <c r="G20" i="32"/>
  <c r="E21" i="32"/>
  <c r="G21" i="32"/>
  <c r="E22" i="32"/>
  <c r="G22" i="32"/>
  <c r="E23" i="32"/>
  <c r="G23" i="32"/>
  <c r="E24" i="32"/>
  <c r="G24" i="32"/>
  <c r="E25" i="32"/>
  <c r="G25" i="32"/>
  <c r="E26" i="32"/>
  <c r="G26" i="32"/>
  <c r="E27" i="32"/>
  <c r="G27" i="32"/>
  <c r="E28" i="32"/>
  <c r="G28" i="32"/>
  <c r="E29" i="32"/>
  <c r="G29" i="32"/>
  <c r="E30" i="32"/>
  <c r="G30" i="32"/>
  <c r="E31" i="32"/>
  <c r="G31" i="32"/>
  <c r="E32" i="32"/>
  <c r="G32" i="32"/>
  <c r="E33" i="32"/>
  <c r="G33" i="32"/>
  <c r="E34" i="32"/>
  <c r="G34" i="32"/>
  <c r="E35" i="32"/>
  <c r="G35" i="32"/>
  <c r="E36" i="32"/>
  <c r="G36" i="32"/>
  <c r="E37" i="32"/>
  <c r="G37" i="32"/>
  <c r="E38" i="32"/>
  <c r="G38" i="32"/>
  <c r="E39" i="32"/>
  <c r="G39" i="32"/>
  <c r="E40" i="32"/>
  <c r="G40" i="32"/>
  <c r="I47" i="32"/>
  <c r="E47" i="32"/>
  <c r="B47" i="32"/>
  <c r="L46" i="32"/>
  <c r="I46" i="32"/>
  <c r="E46" i="32"/>
  <c r="B45" i="32"/>
  <c r="L44" i="32"/>
  <c r="I44" i="32"/>
  <c r="G41" i="32"/>
  <c r="E41" i="32"/>
  <c r="B46" i="32"/>
  <c r="L45" i="32"/>
  <c r="I45" i="32"/>
  <c r="E41" i="31"/>
  <c r="G41" i="31"/>
  <c r="I48" i="31"/>
  <c r="E48" i="31"/>
  <c r="B48" i="31"/>
  <c r="L47" i="31"/>
  <c r="I47" i="31"/>
  <c r="E47" i="31"/>
  <c r="B46" i="31"/>
  <c r="L45" i="31"/>
  <c r="I45" i="31"/>
  <c r="G42" i="31"/>
  <c r="E42" i="31"/>
  <c r="G40" i="31"/>
  <c r="E40" i="31"/>
  <c r="G39" i="31"/>
  <c r="E39" i="31"/>
  <c r="G38" i="31"/>
  <c r="E38" i="31"/>
  <c r="G37" i="31"/>
  <c r="E37" i="31"/>
  <c r="G36" i="31"/>
  <c r="E36" i="31"/>
  <c r="G35" i="31"/>
  <c r="E35" i="31"/>
  <c r="G34" i="31"/>
  <c r="E34" i="31"/>
  <c r="G33" i="31"/>
  <c r="E33" i="31"/>
  <c r="G32" i="31"/>
  <c r="E32" i="31"/>
  <c r="G31" i="31"/>
  <c r="E31" i="31"/>
  <c r="G30" i="31"/>
  <c r="E30" i="31"/>
  <c r="G29" i="31"/>
  <c r="E29" i="31"/>
  <c r="G28" i="31"/>
  <c r="E28" i="31"/>
  <c r="G27" i="31"/>
  <c r="E27" i="31"/>
  <c r="G26" i="31"/>
  <c r="E26" i="31"/>
  <c r="G25" i="31"/>
  <c r="E25" i="31"/>
  <c r="G24" i="31"/>
  <c r="E24" i="31"/>
  <c r="G23" i="31"/>
  <c r="E23" i="31"/>
  <c r="G22" i="31"/>
  <c r="E22" i="31"/>
  <c r="G21" i="31"/>
  <c r="E21" i="31"/>
  <c r="G20" i="31"/>
  <c r="E20" i="31"/>
  <c r="G19" i="31"/>
  <c r="E19" i="31"/>
  <c r="G18" i="31"/>
  <c r="E18" i="31"/>
  <c r="B47" i="31" s="1"/>
  <c r="G17" i="31"/>
  <c r="E17" i="31"/>
  <c r="G16" i="31"/>
  <c r="E16" i="31"/>
  <c r="G15" i="31"/>
  <c r="E15" i="31"/>
  <c r="G14" i="31"/>
  <c r="E14" i="31"/>
  <c r="G13" i="31"/>
  <c r="E13" i="31"/>
  <c r="G12" i="31"/>
  <c r="E12" i="31"/>
  <c r="I47" i="30"/>
  <c r="E47" i="30"/>
  <c r="B47" i="30"/>
  <c r="L46" i="30"/>
  <c r="I46" i="30"/>
  <c r="E46" i="30"/>
  <c r="B45" i="30"/>
  <c r="L44" i="30"/>
  <c r="I44" i="30"/>
  <c r="G41" i="30"/>
  <c r="E41" i="30"/>
  <c r="G40" i="30"/>
  <c r="E40" i="30"/>
  <c r="G39" i="30"/>
  <c r="E39" i="30"/>
  <c r="G38" i="30"/>
  <c r="E38" i="30"/>
  <c r="G37" i="30"/>
  <c r="E37" i="30"/>
  <c r="G36" i="30"/>
  <c r="E36" i="30"/>
  <c r="G35" i="30"/>
  <c r="E35" i="30"/>
  <c r="G34" i="30"/>
  <c r="E34" i="30"/>
  <c r="G33" i="30"/>
  <c r="E33" i="30"/>
  <c r="G32" i="30"/>
  <c r="E32" i="30"/>
  <c r="G31" i="30"/>
  <c r="E31" i="30"/>
  <c r="G30" i="30"/>
  <c r="E30" i="30"/>
  <c r="G29" i="30"/>
  <c r="E29" i="30"/>
  <c r="G28" i="30"/>
  <c r="E28" i="30"/>
  <c r="G27" i="30"/>
  <c r="E27" i="30"/>
  <c r="G26" i="30"/>
  <c r="E26" i="30"/>
  <c r="G25" i="30"/>
  <c r="E25" i="30"/>
  <c r="G24" i="30"/>
  <c r="E24" i="30"/>
  <c r="G23" i="30"/>
  <c r="E23" i="30"/>
  <c r="G22" i="30"/>
  <c r="E22" i="30"/>
  <c r="G21" i="30"/>
  <c r="E21" i="30"/>
  <c r="G20" i="30"/>
  <c r="E20" i="30"/>
  <c r="G19" i="30"/>
  <c r="E19" i="30"/>
  <c r="G18" i="30"/>
  <c r="E18" i="30"/>
  <c r="L45" i="30" s="1"/>
  <c r="G17" i="30"/>
  <c r="E17" i="30"/>
  <c r="G16" i="30"/>
  <c r="E16" i="30"/>
  <c r="G15" i="30"/>
  <c r="E15" i="30"/>
  <c r="G14" i="30"/>
  <c r="E14" i="30"/>
  <c r="G13" i="30"/>
  <c r="E13" i="30"/>
  <c r="G12" i="30"/>
  <c r="E12" i="30"/>
  <c r="I48" i="29"/>
  <c r="E48" i="29"/>
  <c r="B48" i="29"/>
  <c r="L47" i="29"/>
  <c r="I47" i="29"/>
  <c r="E47" i="29"/>
  <c r="B47" i="29"/>
  <c r="B46" i="29"/>
  <c r="L45" i="29"/>
  <c r="I45" i="29"/>
  <c r="G42" i="29"/>
  <c r="E42" i="29"/>
  <c r="G41" i="29"/>
  <c r="E41" i="29"/>
  <c r="G40" i="29"/>
  <c r="E40" i="29"/>
  <c r="G39" i="29"/>
  <c r="E39" i="29"/>
  <c r="G38" i="29"/>
  <c r="E38" i="29"/>
  <c r="G37" i="29"/>
  <c r="E37" i="29"/>
  <c r="G36" i="29"/>
  <c r="E36" i="29"/>
  <c r="G35" i="29"/>
  <c r="E35" i="29"/>
  <c r="G34" i="29"/>
  <c r="E34" i="29"/>
  <c r="G33" i="29"/>
  <c r="E33" i="29"/>
  <c r="G32" i="29"/>
  <c r="E32" i="29"/>
  <c r="G31" i="29"/>
  <c r="E31" i="29"/>
  <c r="G30" i="29"/>
  <c r="E30" i="29"/>
  <c r="G29" i="29"/>
  <c r="E29" i="29"/>
  <c r="G28" i="29"/>
  <c r="E28" i="29"/>
  <c r="G27" i="29"/>
  <c r="E27" i="29"/>
  <c r="G26" i="29"/>
  <c r="E26" i="29"/>
  <c r="G25" i="29"/>
  <c r="E25" i="29"/>
  <c r="G24" i="29"/>
  <c r="E24" i="29"/>
  <c r="G23" i="29"/>
  <c r="E23" i="29"/>
  <c r="G22" i="29"/>
  <c r="E22" i="29"/>
  <c r="G21" i="29"/>
  <c r="E21" i="29"/>
  <c r="G20" i="29"/>
  <c r="E20" i="29"/>
  <c r="G19" i="29"/>
  <c r="E19" i="29"/>
  <c r="G18" i="29"/>
  <c r="E18" i="29"/>
  <c r="G17" i="29"/>
  <c r="E17" i="29"/>
  <c r="G16" i="29"/>
  <c r="E16" i="29"/>
  <c r="L46" i="29" s="1"/>
  <c r="G15" i="29"/>
  <c r="E15" i="29"/>
  <c r="G14" i="29"/>
  <c r="E14" i="29"/>
  <c r="G13" i="29"/>
  <c r="E13" i="29"/>
  <c r="G12" i="29"/>
  <c r="E12" i="29"/>
  <c r="E41" i="28"/>
  <c r="G41" i="28"/>
  <c r="K8" i="28"/>
  <c r="I48" i="28"/>
  <c r="E48" i="28"/>
  <c r="B48" i="28"/>
  <c r="L47" i="28"/>
  <c r="I47" i="28"/>
  <c r="E47" i="28"/>
  <c r="B46" i="28"/>
  <c r="L45" i="28"/>
  <c r="I45" i="28"/>
  <c r="G42" i="28"/>
  <c r="E42" i="28"/>
  <c r="G40" i="28"/>
  <c r="E40" i="28"/>
  <c r="G39" i="28"/>
  <c r="E39" i="28"/>
  <c r="G38" i="28"/>
  <c r="E38" i="28"/>
  <c r="G37" i="28"/>
  <c r="E37" i="28"/>
  <c r="G36" i="28"/>
  <c r="E36" i="28"/>
  <c r="G35" i="28"/>
  <c r="E35" i="28"/>
  <c r="G34" i="28"/>
  <c r="E34" i="28"/>
  <c r="G33" i="28"/>
  <c r="E33" i="28"/>
  <c r="G32" i="28"/>
  <c r="E32" i="28"/>
  <c r="G31" i="28"/>
  <c r="E31" i="28"/>
  <c r="G30" i="28"/>
  <c r="E30" i="28"/>
  <c r="G29" i="28"/>
  <c r="E29" i="28"/>
  <c r="G28" i="28"/>
  <c r="E28" i="28"/>
  <c r="G27" i="28"/>
  <c r="E27" i="28"/>
  <c r="G26" i="28"/>
  <c r="E26" i="28"/>
  <c r="G25" i="28"/>
  <c r="E25" i="28"/>
  <c r="G24" i="28"/>
  <c r="E24" i="28"/>
  <c r="G23" i="28"/>
  <c r="E23" i="28"/>
  <c r="G22" i="28"/>
  <c r="E22" i="28"/>
  <c r="G21" i="28"/>
  <c r="E21" i="28"/>
  <c r="G20" i="28"/>
  <c r="E20" i="28"/>
  <c r="G19" i="28"/>
  <c r="E19" i="28"/>
  <c r="G18" i="28"/>
  <c r="E18" i="28"/>
  <c r="L46" i="28" s="1"/>
  <c r="G17" i="28"/>
  <c r="E17" i="28"/>
  <c r="G16" i="28"/>
  <c r="E16" i="28"/>
  <c r="G15" i="28"/>
  <c r="E15" i="28"/>
  <c r="G14" i="28"/>
  <c r="E14" i="28"/>
  <c r="G13" i="28"/>
  <c r="E13" i="28"/>
  <c r="G12" i="28"/>
  <c r="E12" i="28"/>
  <c r="I47" i="27"/>
  <c r="E47" i="27"/>
  <c r="B47" i="27"/>
  <c r="L46" i="27"/>
  <c r="I46" i="27"/>
  <c r="E46" i="27"/>
  <c r="L45" i="27"/>
  <c r="L44" i="27"/>
  <c r="I44" i="27"/>
  <c r="G41" i="27"/>
  <c r="E41" i="27"/>
  <c r="G40" i="27"/>
  <c r="E40" i="27"/>
  <c r="G39" i="27"/>
  <c r="E39" i="27"/>
  <c r="G38" i="27"/>
  <c r="E38" i="27"/>
  <c r="G37" i="27"/>
  <c r="E37" i="27"/>
  <c r="G36" i="27"/>
  <c r="E36" i="27"/>
  <c r="G35" i="27"/>
  <c r="E35" i="27"/>
  <c r="G34" i="27"/>
  <c r="E34" i="27"/>
  <c r="G33" i="27"/>
  <c r="E33" i="27"/>
  <c r="G32" i="27"/>
  <c r="E32" i="27"/>
  <c r="G31" i="27"/>
  <c r="E31" i="27"/>
  <c r="G30" i="27"/>
  <c r="E30" i="27"/>
  <c r="G29" i="27"/>
  <c r="E29" i="27"/>
  <c r="B46" i="27" s="1"/>
  <c r="G28" i="27"/>
  <c r="E28" i="27"/>
  <c r="G27" i="27"/>
  <c r="E27" i="27"/>
  <c r="G26" i="27"/>
  <c r="E26" i="27"/>
  <c r="G25" i="27"/>
  <c r="E25" i="27"/>
  <c r="G24" i="27"/>
  <c r="E24" i="27"/>
  <c r="G23" i="27"/>
  <c r="E23" i="27"/>
  <c r="G22" i="27"/>
  <c r="E22" i="27"/>
  <c r="G21" i="27"/>
  <c r="E21" i="27"/>
  <c r="G20" i="27"/>
  <c r="E20" i="27"/>
  <c r="G19" i="27"/>
  <c r="E19" i="27"/>
  <c r="G18" i="27"/>
  <c r="E18" i="27"/>
  <c r="G17" i="27"/>
  <c r="E17" i="27"/>
  <c r="G16" i="27"/>
  <c r="E16" i="27"/>
  <c r="G15" i="27"/>
  <c r="E15" i="27"/>
  <c r="G14" i="27"/>
  <c r="E14" i="27"/>
  <c r="G13" i="27"/>
  <c r="E13" i="27"/>
  <c r="G12" i="27"/>
  <c r="E12" i="27"/>
  <c r="E41" i="26"/>
  <c r="G41" i="26"/>
  <c r="I48" i="26"/>
  <c r="E48" i="26"/>
  <c r="B48" i="26"/>
  <c r="L47" i="26"/>
  <c r="I47" i="26"/>
  <c r="E47" i="26"/>
  <c r="L45" i="26"/>
  <c r="I45" i="26"/>
  <c r="G42" i="26"/>
  <c r="E42" i="26"/>
  <c r="G40" i="26"/>
  <c r="E40" i="26"/>
  <c r="G39" i="26"/>
  <c r="E39" i="26"/>
  <c r="G38" i="26"/>
  <c r="E38" i="26"/>
  <c r="G37" i="26"/>
  <c r="E37" i="26"/>
  <c r="G36" i="26"/>
  <c r="E36" i="26"/>
  <c r="G35" i="26"/>
  <c r="E35" i="26"/>
  <c r="G34" i="26"/>
  <c r="E34" i="26"/>
  <c r="G33" i="26"/>
  <c r="E33" i="26"/>
  <c r="G32" i="26"/>
  <c r="E32" i="26"/>
  <c r="B46" i="26" s="1"/>
  <c r="G31" i="26"/>
  <c r="E31" i="26"/>
  <c r="G30" i="26"/>
  <c r="E30" i="26"/>
  <c r="G29" i="26"/>
  <c r="E29" i="26"/>
  <c r="G28" i="26"/>
  <c r="E28" i="26"/>
  <c r="G27" i="26"/>
  <c r="E27" i="26"/>
  <c r="G26" i="26"/>
  <c r="E26" i="26"/>
  <c r="G25" i="26"/>
  <c r="E25" i="26"/>
  <c r="G24" i="26"/>
  <c r="E24" i="26"/>
  <c r="G23" i="26"/>
  <c r="E23" i="26"/>
  <c r="G22" i="26"/>
  <c r="E22" i="26"/>
  <c r="G21" i="26"/>
  <c r="E21" i="26"/>
  <c r="G20" i="26"/>
  <c r="E20" i="26"/>
  <c r="G19" i="26"/>
  <c r="E19" i="26"/>
  <c r="G18" i="26"/>
  <c r="E18" i="26"/>
  <c r="G17" i="26"/>
  <c r="E17" i="26"/>
  <c r="B47" i="26" s="1"/>
  <c r="G16" i="26"/>
  <c r="E16" i="26"/>
  <c r="G15" i="26"/>
  <c r="E15" i="26"/>
  <c r="G14" i="26"/>
  <c r="E14" i="26"/>
  <c r="G13" i="26"/>
  <c r="E13" i="26"/>
  <c r="G12" i="26"/>
  <c r="E12" i="26"/>
  <c r="B45" i="25"/>
  <c r="K8" i="25"/>
  <c r="I47" i="25"/>
  <c r="E47" i="25"/>
  <c r="B47" i="25"/>
  <c r="L46" i="25"/>
  <c r="I46" i="25"/>
  <c r="E46" i="25"/>
  <c r="L44" i="25"/>
  <c r="I44" i="25"/>
  <c r="G41" i="25"/>
  <c r="E41" i="25"/>
  <c r="G40" i="25"/>
  <c r="E40" i="25"/>
  <c r="G39" i="25"/>
  <c r="E39" i="25"/>
  <c r="G38" i="25"/>
  <c r="E38" i="25"/>
  <c r="G37" i="25"/>
  <c r="E37" i="25"/>
  <c r="G36" i="25"/>
  <c r="E36" i="25"/>
  <c r="G35" i="25"/>
  <c r="E35" i="25"/>
  <c r="G34" i="25"/>
  <c r="E34" i="25"/>
  <c r="G33" i="25"/>
  <c r="E33" i="25"/>
  <c r="G32" i="25"/>
  <c r="E32" i="25"/>
  <c r="G31" i="25"/>
  <c r="E31" i="25"/>
  <c r="G30" i="25"/>
  <c r="E30" i="25"/>
  <c r="G29" i="25"/>
  <c r="E29" i="25"/>
  <c r="G28" i="25"/>
  <c r="E28" i="25"/>
  <c r="G27" i="25"/>
  <c r="E27" i="25"/>
  <c r="G26" i="25"/>
  <c r="E26" i="25"/>
  <c r="G25" i="25"/>
  <c r="E25" i="25"/>
  <c r="G24" i="25"/>
  <c r="E24" i="25"/>
  <c r="G23" i="25"/>
  <c r="E23" i="25"/>
  <c r="G22" i="25"/>
  <c r="E22" i="25"/>
  <c r="G21" i="25"/>
  <c r="E21" i="25"/>
  <c r="G20" i="25"/>
  <c r="E20" i="25"/>
  <c r="G19" i="25"/>
  <c r="E19" i="25"/>
  <c r="G18" i="25"/>
  <c r="E18" i="25"/>
  <c r="G17" i="25"/>
  <c r="E17" i="25"/>
  <c r="G16" i="25"/>
  <c r="E16" i="25"/>
  <c r="G15" i="25"/>
  <c r="E15" i="25"/>
  <c r="G14" i="25"/>
  <c r="E14" i="25"/>
  <c r="G13" i="25"/>
  <c r="E13" i="25"/>
  <c r="G12" i="25"/>
  <c r="E12" i="25"/>
  <c r="L45" i="25" s="1"/>
  <c r="E45" i="33" l="1"/>
  <c r="I46" i="33"/>
  <c r="E44" i="32"/>
  <c r="B44" i="32"/>
  <c r="B45" i="31"/>
  <c r="E44" i="30"/>
  <c r="I45" i="30"/>
  <c r="B44" i="30"/>
  <c r="E45" i="29"/>
  <c r="I46" i="29"/>
  <c r="B45" i="29"/>
  <c r="E45" i="28"/>
  <c r="E46" i="26"/>
  <c r="B45" i="26"/>
  <c r="B46" i="25"/>
  <c r="E45" i="25"/>
  <c r="I45" i="25"/>
  <c r="E45" i="27"/>
  <c r="E46" i="33"/>
  <c r="B45" i="33"/>
  <c r="E45" i="32"/>
  <c r="L46" i="31"/>
  <c r="E45" i="31"/>
  <c r="I46" i="31"/>
  <c r="E46" i="31"/>
  <c r="E45" i="30"/>
  <c r="B46" i="30"/>
  <c r="E46" i="29"/>
  <c r="B45" i="28"/>
  <c r="E46" i="28"/>
  <c r="I46" i="28"/>
  <c r="B47" i="28"/>
  <c r="E44" i="27"/>
  <c r="I45" i="27"/>
  <c r="B45" i="27"/>
  <c r="B44" i="27"/>
  <c r="E45" i="26"/>
  <c r="I46" i="26"/>
  <c r="L46" i="26"/>
  <c r="E44" i="25"/>
  <c r="B44" i="25"/>
  <c r="E40" i="24" l="1"/>
  <c r="G41" i="24"/>
  <c r="E41" i="24"/>
  <c r="G40" i="24"/>
  <c r="G39" i="24"/>
  <c r="E39" i="24"/>
  <c r="I48" i="24"/>
  <c r="E48" i="24"/>
  <c r="B48" i="24"/>
  <c r="L47" i="24"/>
  <c r="I47" i="24"/>
  <c r="E47" i="24"/>
  <c r="B46" i="24"/>
  <c r="L45" i="24"/>
  <c r="I45" i="24"/>
  <c r="G42" i="24"/>
  <c r="E42" i="24"/>
  <c r="G38" i="24"/>
  <c r="E38" i="24"/>
  <c r="G37" i="24"/>
  <c r="E37" i="24"/>
  <c r="G36" i="24"/>
  <c r="E36" i="24"/>
  <c r="G35" i="24"/>
  <c r="E35" i="24"/>
  <c r="G34" i="24"/>
  <c r="E34" i="24"/>
  <c r="G33" i="24"/>
  <c r="E33" i="24"/>
  <c r="G32" i="24"/>
  <c r="E32" i="24"/>
  <c r="G31" i="24"/>
  <c r="E31" i="24"/>
  <c r="G30" i="24"/>
  <c r="E30" i="24"/>
  <c r="G29" i="24"/>
  <c r="E29" i="24"/>
  <c r="G28" i="24"/>
  <c r="E28" i="24"/>
  <c r="G27" i="24"/>
  <c r="E27" i="24"/>
  <c r="G26" i="24"/>
  <c r="E26" i="24"/>
  <c r="G25" i="24"/>
  <c r="E25" i="24"/>
  <c r="G24" i="24"/>
  <c r="E24" i="24"/>
  <c r="G23" i="24"/>
  <c r="E23" i="24"/>
  <c r="G22" i="24"/>
  <c r="E22" i="24"/>
  <c r="G21" i="24"/>
  <c r="E21" i="24"/>
  <c r="G20" i="24"/>
  <c r="E20" i="24"/>
  <c r="G19" i="24"/>
  <c r="E19" i="24"/>
  <c r="G18" i="24"/>
  <c r="E18" i="24"/>
  <c r="G17" i="24"/>
  <c r="E17" i="24"/>
  <c r="G16" i="24"/>
  <c r="E16" i="24"/>
  <c r="G15" i="24"/>
  <c r="E15" i="24"/>
  <c r="G14" i="24"/>
  <c r="E14" i="24"/>
  <c r="G13" i="24"/>
  <c r="E13" i="24"/>
  <c r="B47" i="24" s="1"/>
  <c r="G12" i="24"/>
  <c r="E12" i="24"/>
  <c r="E45" i="24" l="1"/>
  <c r="I46" i="24"/>
  <c r="E46" i="24"/>
  <c r="L46" i="24"/>
  <c r="B45" i="24"/>
  <c r="I45" i="22" l="1"/>
  <c r="E45" i="22"/>
  <c r="B45" i="22"/>
  <c r="L44" i="22"/>
  <c r="I44" i="22"/>
  <c r="E44" i="22"/>
  <c r="L42" i="22"/>
  <c r="I42" i="22"/>
  <c r="G39" i="22"/>
  <c r="E39" i="22"/>
  <c r="G38" i="22"/>
  <c r="E38" i="22"/>
  <c r="G37" i="22"/>
  <c r="E37" i="22"/>
  <c r="G36" i="22"/>
  <c r="E36" i="22"/>
  <c r="G35" i="22"/>
  <c r="E35" i="22"/>
  <c r="G34" i="22"/>
  <c r="E34" i="22"/>
  <c r="G33" i="22"/>
  <c r="E33" i="22"/>
  <c r="G32" i="22"/>
  <c r="E32" i="22"/>
  <c r="G31" i="22"/>
  <c r="E31" i="22"/>
  <c r="G30" i="22"/>
  <c r="E30" i="22"/>
  <c r="G29" i="22"/>
  <c r="E29" i="22"/>
  <c r="G28" i="22"/>
  <c r="E28" i="22"/>
  <c r="G27" i="22"/>
  <c r="E27" i="22"/>
  <c r="G26" i="22"/>
  <c r="E26" i="22"/>
  <c r="G25" i="22"/>
  <c r="E25" i="22"/>
  <c r="G24" i="22"/>
  <c r="E24" i="22"/>
  <c r="G23" i="22"/>
  <c r="E23" i="22"/>
  <c r="G22" i="22"/>
  <c r="E22" i="22"/>
  <c r="G21" i="22"/>
  <c r="E21" i="22"/>
  <c r="G20" i="22"/>
  <c r="E20" i="22"/>
  <c r="G19" i="22"/>
  <c r="E19" i="22"/>
  <c r="G17" i="22"/>
  <c r="E17" i="22"/>
  <c r="G16" i="22"/>
  <c r="E16" i="22"/>
  <c r="G15" i="22"/>
  <c r="E15" i="22"/>
  <c r="G14" i="22"/>
  <c r="E14" i="22"/>
  <c r="G13" i="22"/>
  <c r="E13" i="22"/>
  <c r="G12" i="22"/>
  <c r="E12" i="22"/>
  <c r="B48" i="21"/>
  <c r="I47" i="21"/>
  <c r="L45" i="21"/>
  <c r="E42" i="22" l="1"/>
  <c r="I43" i="22"/>
  <c r="B42" i="22"/>
  <c r="B44" i="22"/>
  <c r="E43" i="22"/>
  <c r="B43" i="22"/>
  <c r="L43" i="22"/>
  <c r="I48" i="21" l="1"/>
  <c r="E48" i="21"/>
  <c r="L47" i="21"/>
  <c r="E47" i="21"/>
  <c r="G42" i="21"/>
  <c r="E42" i="21"/>
  <c r="G41" i="21"/>
  <c r="E41" i="21"/>
  <c r="G40" i="21"/>
  <c r="E40" i="21"/>
  <c r="G39" i="21"/>
  <c r="E39" i="21"/>
  <c r="G38" i="21"/>
  <c r="E38" i="21"/>
  <c r="G37" i="21"/>
  <c r="E37" i="21"/>
  <c r="G36" i="21"/>
  <c r="G35" i="21"/>
  <c r="E35" i="21"/>
  <c r="G34" i="21"/>
  <c r="E34" i="21"/>
  <c r="G33" i="21"/>
  <c r="E33" i="21"/>
  <c r="G32" i="21"/>
  <c r="E32" i="21"/>
  <c r="G31" i="21"/>
  <c r="E31" i="21"/>
  <c r="G30" i="21"/>
  <c r="E30" i="21"/>
  <c r="G29" i="21"/>
  <c r="E29" i="21"/>
  <c r="G28" i="21"/>
  <c r="E28" i="21"/>
  <c r="G27" i="21"/>
  <c r="E27" i="21"/>
  <c r="G26" i="21"/>
  <c r="E26" i="21"/>
  <c r="G25" i="21"/>
  <c r="E25" i="21"/>
  <c r="G24" i="21"/>
  <c r="E24" i="21"/>
  <c r="G23" i="21"/>
  <c r="E23" i="21"/>
  <c r="G22" i="21"/>
  <c r="E22" i="21"/>
  <c r="G21" i="21"/>
  <c r="E21" i="21"/>
  <c r="G20" i="21"/>
  <c r="E20" i="21"/>
  <c r="G19" i="21"/>
  <c r="E19" i="21"/>
  <c r="G18" i="21"/>
  <c r="E18" i="21"/>
  <c r="G17" i="21"/>
  <c r="E17" i="21"/>
  <c r="G16" i="21"/>
  <c r="E16" i="21"/>
  <c r="G15" i="21"/>
  <c r="E15" i="21"/>
  <c r="G14" i="21"/>
  <c r="E14" i="21"/>
  <c r="G13" i="21"/>
  <c r="E13" i="21"/>
  <c r="G12" i="21"/>
  <c r="E12" i="21"/>
  <c r="E46" i="21" l="1"/>
  <c r="B46" i="21"/>
  <c r="B45" i="21"/>
  <c r="I46" i="21"/>
  <c r="E45" i="21"/>
</calcChain>
</file>

<file path=xl/sharedStrings.xml><?xml version="1.0" encoding="utf-8"?>
<sst xmlns="http://schemas.openxmlformats.org/spreadsheetml/2006/main" count="730" uniqueCount="65">
  <si>
    <t>TOTAL HOURS</t>
  </si>
  <si>
    <t>Absence:</t>
  </si>
  <si>
    <t>D/2</t>
  </si>
  <si>
    <t>L/2</t>
  </si>
  <si>
    <t>OČR/2</t>
  </si>
  <si>
    <t>NV/2</t>
  </si>
  <si>
    <t>LRP/2</t>
  </si>
  <si>
    <t>Saturday</t>
  </si>
  <si>
    <t>Sunday</t>
  </si>
  <si>
    <t>public holiday</t>
  </si>
  <si>
    <t>Meal vouchers:</t>
  </si>
  <si>
    <t>Public Holiday worked:</t>
  </si>
  <si>
    <t>Sunday:</t>
  </si>
  <si>
    <t>Public Holiday</t>
  </si>
  <si>
    <t>Hours overtime:</t>
  </si>
  <si>
    <t>Doctor:</t>
  </si>
  <si>
    <t>Illnes:</t>
  </si>
  <si>
    <t>Child care:</t>
  </si>
  <si>
    <t>Unpaid leave:</t>
  </si>
  <si>
    <t>Legend:</t>
  </si>
  <si>
    <t>Absences for half a day:</t>
  </si>
  <si>
    <t>Date</t>
  </si>
  <si>
    <t>Monthly fund:</t>
  </si>
  <si>
    <t>Vacation</t>
  </si>
  <si>
    <t>Worked</t>
  </si>
  <si>
    <t>night</t>
  </si>
  <si>
    <t>Business trip</t>
  </si>
  <si>
    <t>Country</t>
  </si>
  <si>
    <t>Attendance sheet</t>
  </si>
  <si>
    <t>Bonus:</t>
  </si>
  <si>
    <t xml:space="preserve"> </t>
  </si>
  <si>
    <t>Month:</t>
  </si>
  <si>
    <t>Daily fund:</t>
  </si>
  <si>
    <t>Empoyee</t>
  </si>
  <si>
    <t>Company</t>
  </si>
  <si>
    <t>*</t>
  </si>
  <si>
    <t>Hours worked without a break (within one shift)</t>
  </si>
  <si>
    <t>From</t>
  </si>
  <si>
    <t>To</t>
  </si>
  <si>
    <r>
      <rPr>
        <b/>
        <sz val="10"/>
        <color theme="1"/>
        <rFont val="Arial"/>
        <family val="2"/>
        <charset val="238"/>
      </rPr>
      <t>PN</t>
    </r>
    <r>
      <rPr>
        <sz val="10"/>
        <color theme="1"/>
        <rFont val="Arial"/>
        <family val="2"/>
        <charset val="238"/>
      </rPr>
      <t xml:space="preserve"> - Incapacity</t>
    </r>
  </si>
  <si>
    <r>
      <rPr>
        <b/>
        <sz val="10"/>
        <color theme="1"/>
        <rFont val="Arial"/>
        <family val="2"/>
        <charset val="238"/>
      </rPr>
      <t>D</t>
    </r>
    <r>
      <rPr>
        <sz val="10"/>
        <color theme="1"/>
        <rFont val="Arial"/>
        <family val="2"/>
        <charset val="238"/>
      </rPr>
      <t xml:space="preserve"> - Vacation</t>
    </r>
  </si>
  <si>
    <r>
      <rPr>
        <b/>
        <sz val="10"/>
        <color theme="1"/>
        <rFont val="Arial"/>
        <family val="2"/>
        <charset val="238"/>
      </rPr>
      <t>SD</t>
    </r>
    <r>
      <rPr>
        <sz val="10"/>
        <color theme="1"/>
        <rFont val="Arial"/>
        <family val="2"/>
        <charset val="238"/>
      </rPr>
      <t xml:space="preserve"> - Sick Day (doplnit i rozmezí směn od do)</t>
    </r>
  </si>
  <si>
    <r>
      <rPr>
        <b/>
        <sz val="10"/>
        <color theme="1"/>
        <rFont val="Arial"/>
        <family val="2"/>
        <charset val="238"/>
      </rPr>
      <t>OČR</t>
    </r>
    <r>
      <rPr>
        <sz val="10"/>
        <color theme="1"/>
        <rFont val="Arial"/>
        <family val="2"/>
        <charset val="238"/>
      </rPr>
      <t xml:space="preserve"> - Nursing - child care</t>
    </r>
  </si>
  <si>
    <r>
      <rPr>
        <b/>
        <sz val="10"/>
        <color theme="1"/>
        <rFont val="Arial"/>
        <family val="2"/>
        <charset val="238"/>
      </rPr>
      <t>NV</t>
    </r>
    <r>
      <rPr>
        <sz val="10"/>
        <color theme="1"/>
        <rFont val="Arial"/>
        <family val="2"/>
        <charset val="238"/>
      </rPr>
      <t xml:space="preserve"> - Unpaid Leave</t>
    </r>
  </si>
  <si>
    <r>
      <t xml:space="preserve">Absence                                      </t>
    </r>
    <r>
      <rPr>
        <sz val="8"/>
        <color theme="0"/>
        <rFont val="Arial"/>
        <family val="2"/>
        <charset val="238"/>
      </rPr>
      <t>PN, OČR, D, NV, A, L, LRP</t>
    </r>
  </si>
  <si>
    <t>Clean time:</t>
  </si>
  <si>
    <t>Saturday:</t>
  </si>
  <si>
    <r>
      <rPr>
        <b/>
        <sz val="10"/>
        <color theme="1"/>
        <rFont val="Arial"/>
        <family val="2"/>
        <charset val="238"/>
      </rPr>
      <t xml:space="preserve">A </t>
    </r>
    <r>
      <rPr>
        <sz val="10"/>
        <color theme="1"/>
        <rFont val="Arial"/>
        <family val="2"/>
        <charset val="238"/>
      </rPr>
      <t>- Absence</t>
    </r>
  </si>
  <si>
    <r>
      <rPr>
        <b/>
        <sz val="10"/>
        <color theme="1"/>
        <rFont val="Arial"/>
        <family val="2"/>
        <charset val="238"/>
      </rPr>
      <t>LRP</t>
    </r>
    <r>
      <rPr>
        <sz val="10"/>
        <color theme="1"/>
        <rFont val="Arial"/>
        <family val="2"/>
        <charset val="238"/>
      </rPr>
      <t xml:space="preserve"> - Visit doctor with child</t>
    </r>
  </si>
  <si>
    <r>
      <rPr>
        <b/>
        <sz val="10"/>
        <color theme="1"/>
        <rFont val="Arial"/>
        <family val="2"/>
        <charset val="238"/>
      </rPr>
      <t>L</t>
    </r>
    <r>
      <rPr>
        <sz val="10"/>
        <color theme="1"/>
        <rFont val="Arial"/>
        <family val="2"/>
        <charset val="238"/>
      </rPr>
      <t xml:space="preserve"> - Visit Doctor</t>
    </r>
  </si>
  <si>
    <t>*Změnit si podle vlastního denního fondu (pro DPČ je denní fond 4 hodiny)</t>
  </si>
  <si>
    <t>Public holiday</t>
  </si>
  <si>
    <t>LEDEN/January 2026</t>
  </si>
  <si>
    <t>*Change according to your own daily budget (for DPČ, the daily budget is 4 hours)</t>
  </si>
  <si>
    <t>ÚNOR/February 2026</t>
  </si>
  <si>
    <t>BŘEZEN/March 2026</t>
  </si>
  <si>
    <t>DUBEN/April 2026</t>
  </si>
  <si>
    <t>KVĚTEN/May 2026</t>
  </si>
  <si>
    <t>ČERVEN/June 2026</t>
  </si>
  <si>
    <t>ČERVENEC/July 2026</t>
  </si>
  <si>
    <t>SRPEN/August 2026</t>
  </si>
  <si>
    <t>ZÁŘÍ/September 2026</t>
  </si>
  <si>
    <t>ŘÍJEN/October 2026</t>
  </si>
  <si>
    <t>LISTOPAD/November 2026</t>
  </si>
  <si>
    <t>PROSINEC/December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</si>
</sst>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h:mm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9"/>
      <color theme="0"/>
      <name val="Arial Narrow"/>
      <family val="2"/>
    </font>
    <font>
      <sz val="11"/>
      <color theme="1"/>
      <name val="Arial Narrow"/>
      <family val="2"/>
    </font>
    <font>
      <sz val="11"/>
      <color rgb="FFFF0000"/>
      <name val="Calibri"/>
      <family val="2"/>
      <charset val="238"/>
      <scheme val="minor"/>
    </font>
    <font>
      <b/>
      <sz val="18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9"/>
      <color theme="0"/>
      <name val="Arial"/>
      <family val="2"/>
      <charset val="238"/>
    </font>
    <font>
      <b/>
      <sz val="9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u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8"/>
      <color theme="0"/>
      <name val="Arial"/>
      <family val="2"/>
      <charset val="238"/>
    </font>
    <font>
      <sz val="8"/>
      <color theme="0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FCFCF"/>
        <bgColor indexed="64"/>
      </patternFill>
    </fill>
    <fill>
      <patternFill patternType="solid">
        <fgColor rgb="FFED373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medium">
        <color indexed="64"/>
      </right>
      <top style="thin">
        <color theme="0" tint="-0.499984740745262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/>
    <xf numFmtId="0" fontId="7" fillId="2" borderId="1" xfId="0" applyFont="1" applyFill="1" applyBorder="1"/>
    <xf numFmtId="0" fontId="7" fillId="2" borderId="2" xfId="0" applyFont="1" applyFill="1" applyBorder="1"/>
    <xf numFmtId="0" fontId="10" fillId="2" borderId="2" xfId="0" applyFont="1" applyFill="1" applyBorder="1" applyAlignment="1">
      <alignment vertical="center"/>
    </xf>
    <xf numFmtId="49" fontId="8" fillId="2" borderId="3" xfId="0" applyNumberFormat="1" applyFont="1" applyFill="1" applyBorder="1" applyAlignment="1">
      <alignment horizontal="center"/>
    </xf>
    <xf numFmtId="49" fontId="9" fillId="2" borderId="3" xfId="0" applyNumberFormat="1" applyFont="1" applyFill="1" applyBorder="1" applyAlignment="1">
      <alignment horizontal="center"/>
    </xf>
    <xf numFmtId="49" fontId="8" fillId="2" borderId="4" xfId="0" applyNumberFormat="1" applyFont="1" applyFill="1" applyBorder="1" applyAlignment="1">
      <alignment horizontal="center"/>
    </xf>
    <xf numFmtId="0" fontId="8" fillId="2" borderId="5" xfId="0" applyFont="1" applyFill="1" applyBorder="1"/>
    <xf numFmtId="2" fontId="11" fillId="2" borderId="5" xfId="0" applyNumberFormat="1" applyFont="1" applyFill="1" applyBorder="1" applyAlignment="1">
      <alignment horizontal="center"/>
    </xf>
    <xf numFmtId="0" fontId="8" fillId="2" borderId="24" xfId="0" applyFont="1" applyFill="1" applyBorder="1"/>
    <xf numFmtId="2" fontId="9" fillId="2" borderId="3" xfId="0" applyNumberFormat="1" applyFont="1" applyFill="1" applyBorder="1" applyAlignment="1">
      <alignment horizontal="center"/>
    </xf>
    <xf numFmtId="0" fontId="8" fillId="2" borderId="2" xfId="0" applyFont="1" applyFill="1" applyBorder="1"/>
    <xf numFmtId="0" fontId="8" fillId="2" borderId="1" xfId="0" applyFont="1" applyFill="1" applyBorder="1"/>
    <xf numFmtId="0" fontId="8" fillId="2" borderId="14" xfId="0" applyFont="1" applyFill="1" applyBorder="1"/>
    <xf numFmtId="0" fontId="8" fillId="2" borderId="15" xfId="0" applyFont="1" applyFill="1" applyBorder="1"/>
    <xf numFmtId="164" fontId="8" fillId="6" borderId="19" xfId="0" applyNumberFormat="1" applyFont="1" applyFill="1" applyBorder="1"/>
    <xf numFmtId="2" fontId="8" fillId="6" borderId="19" xfId="0" applyNumberFormat="1" applyFont="1" applyFill="1" applyBorder="1" applyAlignment="1">
      <alignment horizontal="center"/>
    </xf>
    <xf numFmtId="0" fontId="8" fillId="6" borderId="19" xfId="0" applyFont="1" applyFill="1" applyBorder="1"/>
    <xf numFmtId="0" fontId="8" fillId="6" borderId="7" xfId="0" applyFont="1" applyFill="1" applyBorder="1"/>
    <xf numFmtId="164" fontId="8" fillId="0" borderId="6" xfId="0" applyNumberFormat="1" applyFont="1" applyBorder="1"/>
    <xf numFmtId="2" fontId="8" fillId="0" borderId="6" xfId="0" applyNumberFormat="1" applyFont="1" applyBorder="1" applyAlignment="1">
      <alignment horizontal="center"/>
    </xf>
    <xf numFmtId="0" fontId="8" fillId="0" borderId="6" xfId="0" applyFont="1" applyBorder="1"/>
    <xf numFmtId="0" fontId="8" fillId="0" borderId="11" xfId="0" applyFont="1" applyBorder="1"/>
    <xf numFmtId="164" fontId="8" fillId="4" borderId="6" xfId="0" applyNumberFormat="1" applyFont="1" applyFill="1" applyBorder="1"/>
    <xf numFmtId="2" fontId="8" fillId="4" borderId="6" xfId="0" applyNumberFormat="1" applyFont="1" applyFill="1" applyBorder="1" applyAlignment="1">
      <alignment horizontal="center"/>
    </xf>
    <xf numFmtId="0" fontId="8" fillId="4" borderId="6" xfId="0" applyFont="1" applyFill="1" applyBorder="1"/>
    <xf numFmtId="0" fontId="8" fillId="4" borderId="11" xfId="0" applyFont="1" applyFill="1" applyBorder="1"/>
    <xf numFmtId="0" fontId="8" fillId="2" borderId="1" xfId="0" applyFont="1" applyFill="1" applyBorder="1" applyAlignment="1">
      <alignment horizontal="center"/>
    </xf>
    <xf numFmtId="2" fontId="8" fillId="2" borderId="2" xfId="0" applyNumberFormat="1" applyFont="1" applyFill="1" applyBorder="1" applyAlignment="1">
      <alignment horizontal="center"/>
    </xf>
    <xf numFmtId="2" fontId="15" fillId="3" borderId="5" xfId="0" applyNumberFormat="1" applyFont="1" applyFill="1" applyBorder="1" applyAlignment="1">
      <alignment horizontal="center"/>
    </xf>
    <xf numFmtId="0" fontId="15" fillId="3" borderId="5" xfId="0" applyFont="1" applyFill="1" applyBorder="1"/>
    <xf numFmtId="0" fontId="15" fillId="3" borderId="5" xfId="0" applyFont="1" applyFill="1" applyBorder="1" applyAlignment="1">
      <alignment horizontal="left"/>
    </xf>
    <xf numFmtId="2" fontId="15" fillId="3" borderId="17" xfId="0" applyNumberFormat="1" applyFont="1" applyFill="1" applyBorder="1" applyAlignment="1">
      <alignment horizontal="center"/>
    </xf>
    <xf numFmtId="0" fontId="16" fillId="3" borderId="17" xfId="0" applyFont="1" applyFill="1" applyBorder="1"/>
    <xf numFmtId="2" fontId="14" fillId="3" borderId="17" xfId="0" applyNumberFormat="1" applyFont="1" applyFill="1" applyBorder="1" applyAlignment="1">
      <alignment horizontal="center"/>
    </xf>
    <xf numFmtId="0" fontId="17" fillId="4" borderId="17" xfId="0" applyFont="1" applyFill="1" applyBorder="1"/>
    <xf numFmtId="2" fontId="15" fillId="4" borderId="18" xfId="0" applyNumberFormat="1" applyFont="1" applyFill="1" applyBorder="1" applyAlignment="1">
      <alignment horizontal="center"/>
    </xf>
    <xf numFmtId="0" fontId="18" fillId="2" borderId="20" xfId="0" applyFont="1" applyFill="1" applyBorder="1"/>
    <xf numFmtId="0" fontId="19" fillId="2" borderId="21" xfId="0" applyFont="1" applyFill="1" applyBorder="1"/>
    <xf numFmtId="0" fontId="19" fillId="2" borderId="22" xfId="0" applyFont="1" applyFill="1" applyBorder="1"/>
    <xf numFmtId="0" fontId="19" fillId="2" borderId="1" xfId="0" applyFont="1" applyFill="1" applyBorder="1"/>
    <xf numFmtId="0" fontId="19" fillId="2" borderId="2" xfId="0" applyFont="1" applyFill="1" applyBorder="1"/>
    <xf numFmtId="0" fontId="7" fillId="0" borderId="2" xfId="0" applyFont="1" applyBorder="1"/>
    <xf numFmtId="0" fontId="18" fillId="2" borderId="1" xfId="0" applyFont="1" applyFill="1" applyBorder="1"/>
    <xf numFmtId="0" fontId="7" fillId="2" borderId="16" xfId="0" applyFont="1" applyFill="1" applyBorder="1"/>
    <xf numFmtId="0" fontId="7" fillId="2" borderId="17" xfId="0" applyFont="1" applyFill="1" applyBorder="1"/>
    <xf numFmtId="0" fontId="7" fillId="2" borderId="18" xfId="0" applyFont="1" applyFill="1" applyBorder="1"/>
    <xf numFmtId="0" fontId="20" fillId="5" borderId="35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left"/>
    </xf>
    <xf numFmtId="0" fontId="15" fillId="3" borderId="16" xfId="0" applyFont="1" applyFill="1" applyBorder="1" applyAlignment="1">
      <alignment horizontal="left"/>
    </xf>
    <xf numFmtId="0" fontId="15" fillId="3" borderId="5" xfId="0" applyFont="1" applyFill="1" applyBorder="1" applyAlignment="1">
      <alignment horizontal="left" vertical="center" wrapText="1"/>
    </xf>
    <xf numFmtId="2" fontId="22" fillId="6" borderId="32" xfId="0" applyNumberFormat="1" applyFont="1" applyFill="1" applyBorder="1" applyAlignment="1">
      <alignment horizontal="center" vertical="center"/>
    </xf>
    <xf numFmtId="164" fontId="8" fillId="4" borderId="19" xfId="0" applyNumberFormat="1" applyFont="1" applyFill="1" applyBorder="1"/>
    <xf numFmtId="2" fontId="8" fillId="4" borderId="19" xfId="0" applyNumberFormat="1" applyFont="1" applyFill="1" applyBorder="1" applyAlignment="1">
      <alignment horizontal="center"/>
    </xf>
    <xf numFmtId="0" fontId="8" fillId="4" borderId="19" xfId="0" applyFont="1" applyFill="1" applyBorder="1"/>
    <xf numFmtId="0" fontId="8" fillId="4" borderId="7" xfId="0" applyFont="1" applyFill="1" applyBorder="1"/>
    <xf numFmtId="2" fontId="8" fillId="0" borderId="25" xfId="0" applyNumberFormat="1" applyFont="1" applyBorder="1" applyAlignment="1">
      <alignment horizontal="center"/>
    </xf>
    <xf numFmtId="0" fontId="8" fillId="0" borderId="25" xfId="0" applyFont="1" applyBorder="1"/>
    <xf numFmtId="0" fontId="8" fillId="0" borderId="26" xfId="0" applyFont="1" applyBorder="1"/>
    <xf numFmtId="2" fontId="22" fillId="6" borderId="29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left"/>
    </xf>
    <xf numFmtId="2" fontId="14" fillId="3" borderId="2" xfId="0" applyNumberFormat="1" applyFont="1" applyFill="1" applyBorder="1" applyAlignment="1">
      <alignment horizontal="center"/>
    </xf>
    <xf numFmtId="2" fontId="15" fillId="3" borderId="5" xfId="0" applyNumberFormat="1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left" vertical="center"/>
    </xf>
    <xf numFmtId="0" fontId="14" fillId="3" borderId="13" xfId="0" applyFont="1" applyFill="1" applyBorder="1" applyAlignment="1">
      <alignment horizontal="left"/>
    </xf>
    <xf numFmtId="2" fontId="14" fillId="3" borderId="3" xfId="0" applyNumberFormat="1" applyFont="1" applyFill="1" applyBorder="1" applyAlignment="1">
      <alignment horizontal="center"/>
    </xf>
    <xf numFmtId="0" fontId="14" fillId="3" borderId="3" xfId="0" applyFont="1" applyFill="1" applyBorder="1"/>
    <xf numFmtId="0" fontId="14" fillId="3" borderId="3" xfId="0" applyFont="1" applyFill="1" applyBorder="1" applyAlignment="1">
      <alignment horizontal="left"/>
    </xf>
    <xf numFmtId="2" fontId="14" fillId="3" borderId="4" xfId="0" applyNumberFormat="1" applyFont="1" applyFill="1" applyBorder="1" applyAlignment="1">
      <alignment horizontal="center"/>
    </xf>
    <xf numFmtId="0" fontId="15" fillId="3" borderId="1" xfId="0" applyFont="1" applyFill="1" applyBorder="1" applyAlignment="1">
      <alignment horizontal="left" vertical="center" wrapText="1"/>
    </xf>
    <xf numFmtId="2" fontId="15" fillId="3" borderId="2" xfId="0" applyNumberFormat="1" applyFont="1" applyFill="1" applyBorder="1" applyAlignment="1">
      <alignment horizontal="center" vertical="center"/>
    </xf>
    <xf numFmtId="164" fontId="8" fillId="0" borderId="19" xfId="0" applyNumberFormat="1" applyFont="1" applyBorder="1"/>
    <xf numFmtId="2" fontId="8" fillId="0" borderId="19" xfId="0" applyNumberFormat="1" applyFont="1" applyBorder="1" applyAlignment="1">
      <alignment horizontal="center"/>
    </xf>
    <xf numFmtId="0" fontId="8" fillId="0" borderId="19" xfId="0" applyFont="1" applyBorder="1"/>
    <xf numFmtId="0" fontId="8" fillId="0" borderId="7" xfId="0" applyFont="1" applyBorder="1"/>
    <xf numFmtId="164" fontId="8" fillId="6" borderId="6" xfId="0" applyNumberFormat="1" applyFont="1" applyFill="1" applyBorder="1"/>
    <xf numFmtId="2" fontId="8" fillId="6" borderId="6" xfId="0" applyNumberFormat="1" applyFont="1" applyFill="1" applyBorder="1" applyAlignment="1">
      <alignment horizontal="center"/>
    </xf>
    <xf numFmtId="0" fontId="8" fillId="6" borderId="6" xfId="0" applyFont="1" applyFill="1" applyBorder="1"/>
    <xf numFmtId="0" fontId="8" fillId="6" borderId="11" xfId="0" applyFont="1" applyFill="1" applyBorder="1"/>
    <xf numFmtId="0" fontId="7" fillId="2" borderId="0" xfId="0" applyFont="1" applyFill="1"/>
    <xf numFmtId="0" fontId="10" fillId="2" borderId="0" xfId="0" applyFont="1" applyFill="1" applyAlignment="1">
      <alignment vertical="center"/>
    </xf>
    <xf numFmtId="0" fontId="8" fillId="2" borderId="0" xfId="0" applyFont="1" applyFill="1"/>
    <xf numFmtId="49" fontId="8" fillId="2" borderId="0" xfId="0" applyNumberFormat="1" applyFont="1" applyFill="1" applyAlignment="1">
      <alignment horizontal="center"/>
    </xf>
    <xf numFmtId="2" fontId="9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2" fontId="14" fillId="3" borderId="0" xfId="0" applyNumberFormat="1" applyFont="1" applyFill="1" applyAlignment="1">
      <alignment horizontal="center"/>
    </xf>
    <xf numFmtId="0" fontId="14" fillId="3" borderId="0" xfId="0" applyFont="1" applyFill="1"/>
    <xf numFmtId="0" fontId="14" fillId="3" borderId="0" xfId="0" applyFont="1" applyFill="1" applyAlignment="1">
      <alignment horizontal="left"/>
    </xf>
    <xf numFmtId="0" fontId="15" fillId="3" borderId="23" xfId="0" applyFont="1" applyFill="1" applyBorder="1" applyAlignment="1">
      <alignment horizontal="left" vertical="center" wrapText="1"/>
    </xf>
    <xf numFmtId="2" fontId="15" fillId="3" borderId="24" xfId="0" applyNumberFormat="1" applyFont="1" applyFill="1" applyBorder="1" applyAlignment="1">
      <alignment horizontal="center" vertical="center"/>
    </xf>
    <xf numFmtId="0" fontId="15" fillId="3" borderId="23" xfId="0" applyFont="1" applyFill="1" applyBorder="1" applyAlignment="1">
      <alignment horizontal="left"/>
    </xf>
    <xf numFmtId="2" fontId="15" fillId="3" borderId="24" xfId="0" applyNumberFormat="1" applyFont="1" applyFill="1" applyBorder="1" applyAlignment="1">
      <alignment horizontal="center"/>
    </xf>
    <xf numFmtId="0" fontId="19" fillId="2" borderId="0" xfId="0" applyFont="1" applyFill="1"/>
    <xf numFmtId="0" fontId="7" fillId="0" borderId="0" xfId="0" applyFont="1"/>
    <xf numFmtId="2" fontId="15" fillId="3" borderId="0" xfId="0" applyNumberFormat="1" applyFont="1" applyFill="1" applyAlignment="1">
      <alignment horizontal="center" vertical="center"/>
    </xf>
    <xf numFmtId="0" fontId="15" fillId="3" borderId="0" xfId="0" applyFont="1" applyFill="1" applyAlignment="1">
      <alignment horizontal="left" vertical="center"/>
    </xf>
    <xf numFmtId="0" fontId="15" fillId="3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2" borderId="0" xfId="0" applyFont="1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/>
      <protection locked="0"/>
    </xf>
    <xf numFmtId="0" fontId="20" fillId="5" borderId="35" xfId="0" applyFont="1" applyFill="1" applyBorder="1" applyAlignment="1">
      <alignment horizontal="center" vertical="center" wrapText="1"/>
    </xf>
    <xf numFmtId="0" fontId="16" fillId="5" borderId="38" xfId="0" applyFont="1" applyFill="1" applyBorder="1" applyAlignment="1">
      <alignment horizontal="center" vertical="center" wrapText="1"/>
    </xf>
    <xf numFmtId="0" fontId="16" fillId="5" borderId="35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2" xfId="0" applyFont="1" applyFill="1" applyBorder="1" applyAlignment="1">
      <alignment horizontal="center"/>
    </xf>
    <xf numFmtId="49" fontId="9" fillId="2" borderId="3" xfId="0" applyNumberFormat="1" applyFont="1" applyFill="1" applyBorder="1" applyAlignment="1" applyProtection="1">
      <alignment horizontal="center"/>
      <protection locked="0"/>
    </xf>
    <xf numFmtId="14" fontId="8" fillId="0" borderId="30" xfId="0" applyNumberFormat="1" applyFont="1" applyBorder="1" applyAlignment="1">
      <alignment horizontal="center"/>
    </xf>
    <xf numFmtId="14" fontId="8" fillId="0" borderId="31" xfId="0" applyNumberFormat="1" applyFont="1" applyBorder="1" applyAlignment="1">
      <alignment horizontal="center"/>
    </xf>
    <xf numFmtId="2" fontId="8" fillId="0" borderId="6" xfId="0" quotePrefix="1" applyNumberFormat="1" applyFont="1" applyBorder="1" applyAlignment="1">
      <alignment horizontal="center"/>
    </xf>
    <xf numFmtId="2" fontId="8" fillId="0" borderId="6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14" fontId="23" fillId="7" borderId="30" xfId="0" applyNumberFormat="1" applyFont="1" applyFill="1" applyBorder="1" applyAlignment="1">
      <alignment horizontal="center"/>
    </xf>
    <xf numFmtId="14" fontId="23" fillId="7" borderId="31" xfId="0" applyNumberFormat="1" applyFont="1" applyFill="1" applyBorder="1" applyAlignment="1">
      <alignment horizontal="center"/>
    </xf>
    <xf numFmtId="2" fontId="8" fillId="4" borderId="6" xfId="0" quotePrefix="1" applyNumberFormat="1" applyFont="1" applyFill="1" applyBorder="1" applyAlignment="1">
      <alignment horizontal="center"/>
    </xf>
    <xf numFmtId="2" fontId="8" fillId="4" borderId="6" xfId="0" applyNumberFormat="1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14" fontId="8" fillId="6" borderId="30" xfId="0" applyNumberFormat="1" applyFont="1" applyFill="1" applyBorder="1" applyAlignment="1">
      <alignment horizontal="center"/>
    </xf>
    <xf numFmtId="14" fontId="8" fillId="6" borderId="31" xfId="0" applyNumberFormat="1" applyFont="1" applyFill="1" applyBorder="1" applyAlignment="1">
      <alignment horizontal="center"/>
    </xf>
    <xf numFmtId="2" fontId="8" fillId="6" borderId="19" xfId="0" quotePrefix="1" applyNumberFormat="1" applyFont="1" applyFill="1" applyBorder="1" applyAlignment="1">
      <alignment horizontal="center"/>
    </xf>
    <xf numFmtId="2" fontId="8" fillId="6" borderId="19" xfId="0" applyNumberFormat="1" applyFont="1" applyFill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0" fillId="5" borderId="37" xfId="0" applyFont="1" applyFill="1" applyBorder="1" applyAlignment="1">
      <alignment horizontal="center" vertical="center"/>
    </xf>
    <xf numFmtId="0" fontId="20" fillId="5" borderId="35" xfId="0" applyFont="1" applyFill="1" applyBorder="1" applyAlignment="1">
      <alignment horizontal="center" vertical="center"/>
    </xf>
    <xf numFmtId="0" fontId="21" fillId="5" borderId="35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left"/>
    </xf>
    <xf numFmtId="0" fontId="14" fillId="3" borderId="17" xfId="0" applyFont="1" applyFill="1" applyBorder="1" applyAlignment="1">
      <alignment horizontal="left"/>
    </xf>
    <xf numFmtId="14" fontId="8" fillId="7" borderId="30" xfId="0" applyNumberFormat="1" applyFont="1" applyFill="1" applyBorder="1" applyAlignment="1">
      <alignment horizontal="center"/>
    </xf>
    <xf numFmtId="14" fontId="8" fillId="7" borderId="3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22" fillId="6" borderId="36" xfId="0" applyFont="1" applyFill="1" applyBorder="1" applyAlignment="1">
      <alignment horizontal="center" vertical="center" wrapText="1"/>
    </xf>
    <xf numFmtId="0" fontId="22" fillId="6" borderId="28" xfId="0" applyFont="1" applyFill="1" applyBorder="1" applyAlignment="1">
      <alignment horizontal="center" vertical="center" wrapText="1"/>
    </xf>
    <xf numFmtId="0" fontId="22" fillId="6" borderId="39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left"/>
    </xf>
    <xf numFmtId="0" fontId="15" fillId="3" borderId="14" xfId="0" applyFont="1" applyFill="1" applyBorder="1" applyAlignment="1">
      <alignment horizontal="left" vertical="center" wrapText="1"/>
    </xf>
    <xf numFmtId="14" fontId="8" fillId="0" borderId="9" xfId="0" applyNumberFormat="1" applyFont="1" applyBorder="1" applyAlignment="1">
      <alignment horizontal="center"/>
    </xf>
    <xf numFmtId="14" fontId="8" fillId="0" borderId="10" xfId="0" applyNumberFormat="1" applyFont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4" borderId="31" xfId="0" applyNumberFormat="1" applyFont="1" applyFill="1" applyBorder="1" applyAlignment="1">
      <alignment horizontal="center"/>
    </xf>
    <xf numFmtId="2" fontId="8" fillId="4" borderId="19" xfId="0" quotePrefix="1" applyNumberFormat="1" applyFont="1" applyFill="1" applyBorder="1" applyAlignment="1">
      <alignment horizontal="center"/>
    </xf>
    <xf numFmtId="2" fontId="8" fillId="4" borderId="19" xfId="0" applyNumberFormat="1" applyFont="1" applyFill="1" applyBorder="1" applyAlignment="1">
      <alignment horizontal="center"/>
    </xf>
    <xf numFmtId="14" fontId="8" fillId="7" borderId="9" xfId="0" applyNumberFormat="1" applyFont="1" applyFill="1" applyBorder="1" applyAlignment="1">
      <alignment horizontal="center"/>
    </xf>
    <xf numFmtId="14" fontId="8" fillId="7" borderId="10" xfId="0" applyNumberFormat="1" applyFont="1" applyFill="1" applyBorder="1" applyAlignment="1">
      <alignment horizontal="center"/>
    </xf>
    <xf numFmtId="0" fontId="15" fillId="3" borderId="0" xfId="0" applyFont="1" applyFill="1" applyAlignment="1">
      <alignment horizontal="left"/>
    </xf>
    <xf numFmtId="0" fontId="15" fillId="3" borderId="5" xfId="0" applyFont="1" applyFill="1" applyBorder="1" applyAlignment="1">
      <alignment horizontal="left" vertical="center" wrapText="1"/>
    </xf>
    <xf numFmtId="2" fontId="8" fillId="0" borderId="25" xfId="0" quotePrefix="1" applyNumberFormat="1" applyFont="1" applyBorder="1" applyAlignment="1">
      <alignment horizontal="center"/>
    </xf>
    <xf numFmtId="2" fontId="8" fillId="0" borderId="25" xfId="0" applyNumberFormat="1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2" fontId="8" fillId="0" borderId="19" xfId="0" quotePrefix="1" applyNumberFormat="1" applyFont="1" applyBorder="1" applyAlignment="1">
      <alignment horizontal="center"/>
    </xf>
    <xf numFmtId="2" fontId="8" fillId="0" borderId="19" xfId="0" applyNumberFormat="1" applyFont="1" applyBorder="1" applyAlignment="1">
      <alignment horizontal="center"/>
    </xf>
    <xf numFmtId="14" fontId="8" fillId="4" borderId="9" xfId="0" applyNumberFormat="1" applyFont="1" applyFill="1" applyBorder="1" applyAlignment="1">
      <alignment horizontal="center"/>
    </xf>
    <xf numFmtId="14" fontId="8" fillId="4" borderId="10" xfId="0" applyNumberFormat="1" applyFont="1" applyFill="1" applyBorder="1" applyAlignment="1">
      <alignment horizontal="center"/>
    </xf>
    <xf numFmtId="14" fontId="8" fillId="6" borderId="9" xfId="0" applyNumberFormat="1" applyFont="1" applyFill="1" applyBorder="1" applyAlignment="1">
      <alignment horizontal="center"/>
    </xf>
    <xf numFmtId="14" fontId="8" fillId="6" borderId="10" xfId="0" applyNumberFormat="1" applyFont="1" applyFill="1" applyBorder="1" applyAlignment="1">
      <alignment horizontal="center"/>
    </xf>
    <xf numFmtId="2" fontId="8" fillId="6" borderId="6" xfId="0" quotePrefix="1" applyNumberFormat="1" applyFont="1" applyFill="1" applyBorder="1" applyAlignment="1">
      <alignment horizontal="center"/>
    </xf>
    <xf numFmtId="2" fontId="8" fillId="6" borderId="6" xfId="0" applyNumberFormat="1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4" borderId="33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</cellXfs>
  <cellStyles count="1">
    <cellStyle name="Normální" xfId="0" builtinId="0"/>
  </cellStyles>
  <dxfs count="0"/>
  <tableStyles count="1" defaultTableStyle="TableStyleMedium2" defaultPivotStyle="PivotStyleLight16">
    <tableStyle name="Invisible" pivot="0" table="0" count="0" xr9:uid="{B00E8EBF-7F95-4B3B-9070-B874233FDE52}"/>
  </tableStyles>
  <colors>
    <mruColors>
      <color rgb="FFCFCFCF"/>
      <color rgb="FFFDFEDA"/>
      <color rgb="FFED37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B8AF039F-E793-80DD-7AE7-577F298B3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7294" y="112568"/>
          <a:ext cx="777785" cy="7777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D1B1AF2-62CC-4422-A289-BAF8F5BDB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FCF5E0AF-D38A-407D-92B5-BDED2767A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1E200D03-40B5-4D6C-8EA8-1989FCC8C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DC0EB7FB-AE99-49D8-97E9-6B49DE70C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6C8E5BDB-DAF2-417F-A796-812A6B1E3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2161D84B-9A02-4FD9-B8B8-4FED26FDE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4023013B-616D-4017-9470-BBF22E1C2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DA7CDCC0-A213-4E3F-8DDA-DF5F1B8BC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7EAED330-6807-41F1-B53C-56A3E7472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61DE120B-E22D-49D1-8151-50765CA0D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580158</xdr:colOff>
      <xdr:row>0</xdr:row>
      <xdr:rowOff>112568</xdr:rowOff>
    </xdr:from>
    <xdr:to>
      <xdr:col>11</xdr:col>
      <xdr:colOff>656557</xdr:colOff>
      <xdr:row>4</xdr:row>
      <xdr:rowOff>15785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758A64EA-CCFC-479F-BAC8-9942FA0C5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033" y="112568"/>
          <a:ext cx="781249" cy="7795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82E43-D196-480B-9E99-1B97EC17AB58}">
  <dimension ref="A1:P54"/>
  <sheetViews>
    <sheetView tabSelected="1" zoomScale="75" zoomScaleNormal="98" workbookViewId="0">
      <selection activeCell="M50" sqref="M50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52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 t="s">
        <v>35</v>
      </c>
      <c r="M7" s="3" t="s">
        <v>50</v>
      </c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22*K7</f>
        <v>176</v>
      </c>
      <c r="L8" s="14"/>
      <c r="M8" s="3" t="s">
        <v>53</v>
      </c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32">
        <v>46023</v>
      </c>
      <c r="B12" s="133"/>
      <c r="C12" s="18"/>
      <c r="D12" s="18"/>
      <c r="E12" s="134">
        <f>(((D12-C12+(D12&lt;C12))*24))-(IF(((D12-C12+(D12&lt;C12))*24)&gt;4,0.5,0))</f>
        <v>0</v>
      </c>
      <c r="F12" s="135"/>
      <c r="G12" s="19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20"/>
      <c r="I12" s="20"/>
      <c r="J12" s="21"/>
      <c r="K12" s="136" t="s">
        <v>9</v>
      </c>
      <c r="L12" s="137"/>
    </row>
    <row r="13" spans="1:16" ht="14.25" customHeight="1" x14ac:dyDescent="0.35">
      <c r="A13" s="118">
        <v>46024</v>
      </c>
      <c r="B13" s="119"/>
      <c r="C13" s="22">
        <v>0.375</v>
      </c>
      <c r="D13" s="22">
        <v>0.72916666666666663</v>
      </c>
      <c r="E13" s="120">
        <f>(((D13-C13+(D13&lt;C13))*24))-(IF(((D13-C13+(D13&lt;C13))*24)&gt;4,0.5,0))</f>
        <v>8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38"/>
      <c r="L13" s="139"/>
    </row>
    <row r="14" spans="1:16" ht="14.25" customHeight="1" x14ac:dyDescent="0.35">
      <c r="A14" s="126">
        <v>46025</v>
      </c>
      <c r="B14" s="127"/>
      <c r="C14" s="26"/>
      <c r="D14" s="26"/>
      <c r="E14" s="128">
        <f>(((D14-C14+(D14&lt;C14))*24))-(IF(((D14-C14+(D14&lt;C14))*24)&gt;4,0.5,0))</f>
        <v>0</v>
      </c>
      <c r="F14" s="129"/>
      <c r="G14" s="27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8"/>
      <c r="I14" s="28"/>
      <c r="J14" s="29"/>
      <c r="K14" s="130" t="s">
        <v>7</v>
      </c>
      <c r="L14" s="131"/>
    </row>
    <row r="15" spans="1:16" ht="14.25" customHeight="1" x14ac:dyDescent="0.35">
      <c r="A15" s="126">
        <v>46026</v>
      </c>
      <c r="B15" s="127"/>
      <c r="C15" s="26"/>
      <c r="D15" s="26"/>
      <c r="E15" s="128">
        <f t="shared" ref="E15:E42" si="0">(((D15-C15+(D15&lt;C15))*24))-(IF(((D15-C15+(D15&lt;C15))*24)&gt;4,0.5,0))</f>
        <v>0</v>
      </c>
      <c r="F15" s="129"/>
      <c r="G15" s="27">
        <f t="shared" ref="G15:G42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8"/>
      <c r="I15" s="28"/>
      <c r="J15" s="29"/>
      <c r="K15" s="130" t="s">
        <v>8</v>
      </c>
      <c r="L15" s="131"/>
    </row>
    <row r="16" spans="1:16" ht="14.25" customHeight="1" x14ac:dyDescent="0.35">
      <c r="A16" s="118">
        <v>46027</v>
      </c>
      <c r="B16" s="119"/>
      <c r="C16" s="22">
        <v>0.375</v>
      </c>
      <c r="D16" s="22">
        <v>0.72916666666666663</v>
      </c>
      <c r="E16" s="120">
        <f t="shared" si="0"/>
        <v>8</v>
      </c>
      <c r="F16" s="121"/>
      <c r="G16" s="23">
        <f t="shared" si="1"/>
        <v>0</v>
      </c>
      <c r="H16" s="24"/>
      <c r="I16" s="24"/>
      <c r="J16" s="25"/>
      <c r="K16" s="122"/>
      <c r="L16" s="123"/>
    </row>
    <row r="17" spans="1:12" ht="14.25" customHeight="1" x14ac:dyDescent="0.35">
      <c r="A17" s="118">
        <v>46028</v>
      </c>
      <c r="B17" s="119"/>
      <c r="C17" s="22">
        <v>0.375</v>
      </c>
      <c r="D17" s="22">
        <v>0.72916666666666663</v>
      </c>
      <c r="E17" s="120">
        <f t="shared" si="0"/>
        <v>8</v>
      </c>
      <c r="F17" s="121"/>
      <c r="G17" s="23">
        <f t="shared" si="1"/>
        <v>0</v>
      </c>
      <c r="H17" s="24"/>
      <c r="I17" s="24"/>
      <c r="J17" s="25"/>
      <c r="K17" s="124"/>
      <c r="L17" s="125"/>
    </row>
    <row r="18" spans="1:12" ht="14.25" customHeight="1" x14ac:dyDescent="0.35">
      <c r="A18" s="118">
        <v>46029</v>
      </c>
      <c r="B18" s="119"/>
      <c r="C18" s="22">
        <v>0.375</v>
      </c>
      <c r="D18" s="22">
        <v>0.72916666666666663</v>
      </c>
      <c r="E18" s="120">
        <f t="shared" si="0"/>
        <v>8</v>
      </c>
      <c r="F18" s="121"/>
      <c r="G18" s="23">
        <f t="shared" si="1"/>
        <v>0</v>
      </c>
      <c r="H18" s="24"/>
      <c r="I18" s="24"/>
      <c r="J18" s="25"/>
      <c r="K18" s="124"/>
      <c r="L18" s="125"/>
    </row>
    <row r="19" spans="1:12" ht="14.25" customHeight="1" x14ac:dyDescent="0.35">
      <c r="A19" s="118">
        <v>46030</v>
      </c>
      <c r="B19" s="119"/>
      <c r="C19" s="22">
        <v>0.375</v>
      </c>
      <c r="D19" s="22">
        <v>0.72916666666666663</v>
      </c>
      <c r="E19" s="120">
        <f t="shared" si="0"/>
        <v>8</v>
      </c>
      <c r="F19" s="121"/>
      <c r="G19" s="23">
        <f t="shared" si="1"/>
        <v>0</v>
      </c>
      <c r="H19" s="24"/>
      <c r="I19" s="24"/>
      <c r="J19" s="25"/>
      <c r="K19" s="138"/>
      <c r="L19" s="139"/>
    </row>
    <row r="20" spans="1:12" ht="14.25" customHeight="1" x14ac:dyDescent="0.35">
      <c r="A20" s="118">
        <v>46031</v>
      </c>
      <c r="B20" s="119"/>
      <c r="C20" s="22">
        <v>0.375</v>
      </c>
      <c r="D20" s="22">
        <v>0.72916666666666663</v>
      </c>
      <c r="E20" s="120">
        <f t="shared" si="0"/>
        <v>8</v>
      </c>
      <c r="F20" s="121"/>
      <c r="G20" s="23">
        <f t="shared" si="1"/>
        <v>0</v>
      </c>
      <c r="H20" s="24"/>
      <c r="I20" s="24"/>
      <c r="J20" s="25"/>
      <c r="K20" s="138"/>
      <c r="L20" s="139"/>
    </row>
    <row r="21" spans="1:12" ht="14.25" customHeight="1" x14ac:dyDescent="0.35">
      <c r="A21" s="126">
        <v>46032</v>
      </c>
      <c r="B21" s="127"/>
      <c r="C21" s="26"/>
      <c r="D21" s="26"/>
      <c r="E21" s="128">
        <f t="shared" si="0"/>
        <v>0</v>
      </c>
      <c r="F21" s="129"/>
      <c r="G21" s="27">
        <f t="shared" si="1"/>
        <v>0</v>
      </c>
      <c r="H21" s="28"/>
      <c r="I21" s="28"/>
      <c r="J21" s="29"/>
      <c r="K21" s="130" t="s">
        <v>7</v>
      </c>
      <c r="L21" s="131"/>
    </row>
    <row r="22" spans="1:12" ht="14.25" customHeight="1" x14ac:dyDescent="0.35">
      <c r="A22" s="126">
        <v>46033</v>
      </c>
      <c r="B22" s="127"/>
      <c r="C22" s="26"/>
      <c r="D22" s="26"/>
      <c r="E22" s="128">
        <f t="shared" si="0"/>
        <v>0</v>
      </c>
      <c r="F22" s="129"/>
      <c r="G22" s="27">
        <f t="shared" si="1"/>
        <v>0</v>
      </c>
      <c r="H22" s="28"/>
      <c r="I22" s="28"/>
      <c r="J22" s="29"/>
      <c r="K22" s="130" t="s">
        <v>8</v>
      </c>
      <c r="L22" s="131"/>
    </row>
    <row r="23" spans="1:12" ht="14.25" customHeight="1" x14ac:dyDescent="0.35">
      <c r="A23" s="118">
        <v>46034</v>
      </c>
      <c r="B23" s="119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23"/>
    </row>
    <row r="24" spans="1:12" ht="14.25" customHeight="1" x14ac:dyDescent="0.35">
      <c r="A24" s="118">
        <v>46035</v>
      </c>
      <c r="B24" s="119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22"/>
      <c r="L24" s="123"/>
    </row>
    <row r="25" spans="1:12" ht="14.25" customHeight="1" x14ac:dyDescent="0.35">
      <c r="A25" s="118">
        <v>46036</v>
      </c>
      <c r="B25" s="119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38"/>
      <c r="L25" s="139"/>
    </row>
    <row r="26" spans="1:12" ht="14.25" customHeight="1" x14ac:dyDescent="0.35">
      <c r="A26" s="118">
        <v>46037</v>
      </c>
      <c r="B26" s="119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38"/>
      <c r="L26" s="139"/>
    </row>
    <row r="27" spans="1:12" ht="14.25" customHeight="1" x14ac:dyDescent="0.35">
      <c r="A27" s="118">
        <v>46038</v>
      </c>
      <c r="B27" s="119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38"/>
      <c r="L27" s="139"/>
    </row>
    <row r="28" spans="1:12" ht="14.25" customHeight="1" x14ac:dyDescent="0.35">
      <c r="A28" s="126">
        <v>46039</v>
      </c>
      <c r="B28" s="127"/>
      <c r="C28" s="26"/>
      <c r="D28" s="26"/>
      <c r="E28" s="128">
        <f t="shared" si="0"/>
        <v>0</v>
      </c>
      <c r="F28" s="129"/>
      <c r="G28" s="27">
        <f t="shared" si="1"/>
        <v>0</v>
      </c>
      <c r="H28" s="28"/>
      <c r="I28" s="28"/>
      <c r="J28" s="29"/>
      <c r="K28" s="130" t="s">
        <v>7</v>
      </c>
      <c r="L28" s="131"/>
    </row>
    <row r="29" spans="1:12" ht="14.25" customHeight="1" x14ac:dyDescent="0.35">
      <c r="A29" s="126">
        <v>46040</v>
      </c>
      <c r="B29" s="127"/>
      <c r="C29" s="26"/>
      <c r="D29" s="26"/>
      <c r="E29" s="128">
        <f>(((D29-C29+(D29&lt;C29))*24))-(IF(((D29-C29+(D29&lt;C29))*24)&gt;4,0.5,0))</f>
        <v>0</v>
      </c>
      <c r="F29" s="129"/>
      <c r="G29" s="27">
        <f t="shared" si="1"/>
        <v>0</v>
      </c>
      <c r="H29" s="28"/>
      <c r="I29" s="28"/>
      <c r="J29" s="29"/>
      <c r="K29" s="130" t="s">
        <v>8</v>
      </c>
      <c r="L29" s="131"/>
    </row>
    <row r="30" spans="1:12" ht="14.25" customHeight="1" x14ac:dyDescent="0.35">
      <c r="A30" s="118">
        <v>46041</v>
      </c>
      <c r="B30" s="119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23"/>
    </row>
    <row r="31" spans="1:12" ht="14.25" customHeight="1" x14ac:dyDescent="0.35">
      <c r="A31" s="118">
        <v>46042</v>
      </c>
      <c r="B31" s="119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22"/>
      <c r="L31" s="123"/>
    </row>
    <row r="32" spans="1:12" ht="14.25" customHeight="1" x14ac:dyDescent="0.35">
      <c r="A32" s="118">
        <v>46043</v>
      </c>
      <c r="B32" s="119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38"/>
      <c r="L32" s="139"/>
    </row>
    <row r="33" spans="1:12" ht="14.25" customHeight="1" x14ac:dyDescent="0.35">
      <c r="A33" s="118">
        <v>46044</v>
      </c>
      <c r="B33" s="119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38"/>
      <c r="L33" s="139"/>
    </row>
    <row r="34" spans="1:12" ht="14.25" customHeight="1" x14ac:dyDescent="0.35">
      <c r="A34" s="118">
        <v>46045</v>
      </c>
      <c r="B34" s="119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38"/>
      <c r="L34" s="139"/>
    </row>
    <row r="35" spans="1:12" ht="14.25" customHeight="1" x14ac:dyDescent="0.35">
      <c r="A35" s="126">
        <v>46046</v>
      </c>
      <c r="B35" s="127"/>
      <c r="C35" s="26"/>
      <c r="D35" s="26"/>
      <c r="E35" s="128">
        <f t="shared" si="0"/>
        <v>0</v>
      </c>
      <c r="F35" s="129"/>
      <c r="G35" s="27">
        <f t="shared" si="1"/>
        <v>0</v>
      </c>
      <c r="H35" s="28"/>
      <c r="I35" s="28"/>
      <c r="J35" s="29"/>
      <c r="K35" s="130" t="s">
        <v>7</v>
      </c>
      <c r="L35" s="131"/>
    </row>
    <row r="36" spans="1:12" ht="14.25" customHeight="1" x14ac:dyDescent="0.35">
      <c r="A36" s="126">
        <v>46047</v>
      </c>
      <c r="B36" s="127"/>
      <c r="C36" s="26"/>
      <c r="D36" s="26"/>
      <c r="E36" s="128">
        <f t="shared" si="0"/>
        <v>0</v>
      </c>
      <c r="F36" s="129"/>
      <c r="G36" s="27">
        <f t="shared" si="1"/>
        <v>0</v>
      </c>
      <c r="H36" s="28"/>
      <c r="I36" s="28"/>
      <c r="J36" s="29"/>
      <c r="K36" s="130" t="s">
        <v>8</v>
      </c>
      <c r="L36" s="131"/>
    </row>
    <row r="37" spans="1:12" ht="14.25" customHeight="1" x14ac:dyDescent="0.35">
      <c r="A37" s="118">
        <v>46048</v>
      </c>
      <c r="B37" s="119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23"/>
    </row>
    <row r="38" spans="1:12" ht="14.25" customHeight="1" x14ac:dyDescent="0.35">
      <c r="A38" s="118">
        <v>46049</v>
      </c>
      <c r="B38" s="119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22"/>
      <c r="L38" s="123"/>
    </row>
    <row r="39" spans="1:12" ht="14.25" customHeight="1" x14ac:dyDescent="0.35">
      <c r="A39" s="118">
        <v>46050</v>
      </c>
      <c r="B39" s="119"/>
      <c r="C39" s="22"/>
      <c r="D39" s="22"/>
      <c r="E39" s="120">
        <f t="shared" si="0"/>
        <v>0</v>
      </c>
      <c r="F39" s="121"/>
      <c r="G39" s="23">
        <f t="shared" si="1"/>
        <v>0</v>
      </c>
      <c r="H39" s="24"/>
      <c r="I39" s="24"/>
      <c r="J39" s="25"/>
      <c r="K39" s="138"/>
      <c r="L39" s="139"/>
    </row>
    <row r="40" spans="1:12" ht="14.25" customHeight="1" x14ac:dyDescent="0.35">
      <c r="A40" s="118">
        <v>46051</v>
      </c>
      <c r="B40" s="119"/>
      <c r="C40" s="22"/>
      <c r="D40" s="22"/>
      <c r="E40" s="120">
        <f t="shared" si="0"/>
        <v>0</v>
      </c>
      <c r="F40" s="121"/>
      <c r="G40" s="23">
        <f t="shared" si="1"/>
        <v>0</v>
      </c>
      <c r="H40" s="24"/>
      <c r="I40" s="24"/>
      <c r="J40" s="25"/>
      <c r="K40" s="138"/>
      <c r="L40" s="139"/>
    </row>
    <row r="41" spans="1:12" ht="14.25" customHeight="1" x14ac:dyDescent="0.35">
      <c r="A41" s="118">
        <v>46052</v>
      </c>
      <c r="B41" s="119"/>
      <c r="C41" s="22"/>
      <c r="D41" s="22"/>
      <c r="E41" s="120">
        <f t="shared" si="0"/>
        <v>0</v>
      </c>
      <c r="F41" s="121"/>
      <c r="G41" s="23">
        <f t="shared" si="1"/>
        <v>0</v>
      </c>
      <c r="H41" s="24"/>
      <c r="I41" s="24"/>
      <c r="J41" s="25"/>
      <c r="K41" s="138"/>
      <c r="L41" s="139"/>
    </row>
    <row r="42" spans="1:12" ht="14.25" customHeight="1" thickBot="1" x14ac:dyDescent="0.4">
      <c r="A42" s="145">
        <v>46053</v>
      </c>
      <c r="B42" s="146"/>
      <c r="C42" s="26"/>
      <c r="D42" s="26"/>
      <c r="E42" s="128">
        <f t="shared" si="0"/>
        <v>0</v>
      </c>
      <c r="F42" s="129"/>
      <c r="G42" s="27">
        <f t="shared" si="1"/>
        <v>0</v>
      </c>
      <c r="H42" s="28"/>
      <c r="I42" s="28"/>
      <c r="J42" s="29"/>
      <c r="K42" s="130" t="s">
        <v>7</v>
      </c>
      <c r="L42" s="131"/>
    </row>
    <row r="43" spans="1:12" ht="15.75" customHeight="1" thickBot="1" x14ac:dyDescent="0.4">
      <c r="A43" s="147"/>
      <c r="B43" s="148"/>
      <c r="C43" s="148"/>
      <c r="D43" s="148"/>
      <c r="E43" s="149" t="s">
        <v>0</v>
      </c>
      <c r="F43" s="150"/>
      <c r="G43" s="150"/>
      <c r="H43" s="150"/>
      <c r="I43" s="150"/>
      <c r="J43" s="150"/>
      <c r="K43" s="151"/>
      <c r="L43" s="54">
        <f>SUM(E12:F42)+(SUM(I45+L45+L47+I48+E47+E48+B48)*K7)</f>
        <v>56</v>
      </c>
    </row>
    <row r="44" spans="1:12" x14ac:dyDescent="0.35">
      <c r="A44" s="30"/>
      <c r="B44" s="87"/>
      <c r="C44" s="87"/>
      <c r="D44" s="87"/>
      <c r="E44" s="88"/>
      <c r="F44" s="88"/>
      <c r="G44" s="88"/>
      <c r="H44" s="89"/>
      <c r="I44" s="90"/>
      <c r="J44" s="90"/>
      <c r="K44" s="90"/>
      <c r="L44" s="31"/>
    </row>
    <row r="45" spans="1:12" x14ac:dyDescent="0.35">
      <c r="A45" s="67" t="s">
        <v>10</v>
      </c>
      <c r="B45" s="68">
        <f>COUNTIF(E12:F42,"&gt;3")</f>
        <v>6</v>
      </c>
      <c r="C45" s="69"/>
      <c r="D45" s="70" t="s">
        <v>45</v>
      </c>
      <c r="E45" s="68">
        <f>SUM(E12:F42)</f>
        <v>48</v>
      </c>
      <c r="F45" s="69"/>
      <c r="G45" s="152" t="s">
        <v>13</v>
      </c>
      <c r="H45" s="152"/>
      <c r="I45" s="68">
        <f>COUNTIF(K12:L42,"public holiday")</f>
        <v>1</v>
      </c>
      <c r="J45" s="69"/>
      <c r="K45" s="70" t="s">
        <v>23</v>
      </c>
      <c r="L45" s="71">
        <f>COUNTIF(K12:L42,"D")+((COUNTIF(K12:L42,"D/2"))/2)</f>
        <v>0</v>
      </c>
    </row>
    <row r="46" spans="1:12" ht="36.75" customHeight="1" x14ac:dyDescent="0.35">
      <c r="A46" s="72" t="s">
        <v>11</v>
      </c>
      <c r="B46" s="100">
        <f>SUMIF(K12:L42,"public holiday",E12:F42)</f>
        <v>0</v>
      </c>
      <c r="C46" s="101"/>
      <c r="D46" s="102" t="s">
        <v>14</v>
      </c>
      <c r="E46" s="100">
        <f>IF(L43&gt;K8,L43-K8,0)</f>
        <v>0</v>
      </c>
      <c r="F46" s="101"/>
      <c r="G46" s="153" t="s">
        <v>14</v>
      </c>
      <c r="H46" s="153"/>
      <c r="I46" s="100">
        <f>SUM(G12:G42)</f>
        <v>0</v>
      </c>
      <c r="J46" s="101"/>
      <c r="K46" s="101" t="s">
        <v>46</v>
      </c>
      <c r="L46" s="73">
        <f>SUMIF(K12:L42,"Saturday",E12:F42)</f>
        <v>0</v>
      </c>
    </row>
    <row r="47" spans="1:12" x14ac:dyDescent="0.35">
      <c r="A47" s="96" t="s">
        <v>12</v>
      </c>
      <c r="B47" s="32">
        <f>SUMIF(K12:L42,"Sunday",E12:F42)</f>
        <v>0</v>
      </c>
      <c r="C47" s="33"/>
      <c r="D47" s="34" t="s">
        <v>15</v>
      </c>
      <c r="E47" s="32">
        <f>COUNTIF(K12:L42,"L")+((COUNTIF(K12:L42,"L/2"))/2)</f>
        <v>0</v>
      </c>
      <c r="F47" s="34"/>
      <c r="G47" s="143" t="s">
        <v>15</v>
      </c>
      <c r="H47" s="143"/>
      <c r="I47" s="32">
        <f>COUNTIF(K12:L42,"LRP")+((COUNTIF(K12:L42,"LRP/2"))/2)</f>
        <v>0</v>
      </c>
      <c r="J47" s="33"/>
      <c r="K47" s="34" t="s">
        <v>16</v>
      </c>
      <c r="L47" s="97">
        <f>COUNTIF(K12:L42,"PN")</f>
        <v>0</v>
      </c>
    </row>
    <row r="48" spans="1:12" ht="17.149999999999999" customHeight="1" thickBot="1" x14ac:dyDescent="0.4">
      <c r="A48" s="52" t="s">
        <v>17</v>
      </c>
      <c r="B48" s="35">
        <f>COUNTIF(K12:L42,"OČR")+((COUNTIF(K12:L42,"OČR/2"))/2)</f>
        <v>0</v>
      </c>
      <c r="C48" s="36"/>
      <c r="D48" s="51" t="s">
        <v>1</v>
      </c>
      <c r="E48" s="35">
        <f>COUNTIF(K12:L42,"A")</f>
        <v>0</v>
      </c>
      <c r="F48" s="36"/>
      <c r="G48" s="144" t="s">
        <v>18</v>
      </c>
      <c r="H48" s="144"/>
      <c r="I48" s="37">
        <f>COUNTIF(K12:L42,"NV")+((COUNTIF(K12:L42,"NV/2"))/2)</f>
        <v>0</v>
      </c>
      <c r="J48" s="36"/>
      <c r="K48" s="38" t="s">
        <v>29</v>
      </c>
      <c r="L48" s="39">
        <v>0</v>
      </c>
    </row>
    <row r="49" spans="1:12" x14ac:dyDescent="0.35">
      <c r="A49" s="40" t="s">
        <v>19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2"/>
    </row>
    <row r="50" spans="1:12" x14ac:dyDescent="0.35">
      <c r="A50" s="43" t="s">
        <v>39</v>
      </c>
      <c r="B50" s="98"/>
      <c r="C50" s="98"/>
      <c r="D50" s="98" t="s">
        <v>40</v>
      </c>
      <c r="E50" s="98"/>
      <c r="F50" s="98"/>
      <c r="G50" s="98" t="s">
        <v>47</v>
      </c>
      <c r="H50" s="98"/>
      <c r="I50" s="98" t="s">
        <v>41</v>
      </c>
      <c r="J50" s="98"/>
      <c r="K50" s="99"/>
      <c r="L50" s="44"/>
    </row>
    <row r="51" spans="1:12" x14ac:dyDescent="0.35">
      <c r="A51" s="43" t="s">
        <v>42</v>
      </c>
      <c r="B51" s="98"/>
      <c r="C51" s="98"/>
      <c r="D51" s="98" t="s">
        <v>43</v>
      </c>
      <c r="E51" s="98"/>
      <c r="F51" s="98"/>
      <c r="G51" s="98" t="s">
        <v>49</v>
      </c>
      <c r="H51" s="98"/>
      <c r="I51" s="98" t="s">
        <v>48</v>
      </c>
      <c r="J51" s="98"/>
      <c r="K51" s="98"/>
      <c r="L51" s="45"/>
    </row>
    <row r="52" spans="1:12" x14ac:dyDescent="0.35">
      <c r="A52" s="46" t="s">
        <v>20</v>
      </c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44"/>
    </row>
    <row r="53" spans="1:12" x14ac:dyDescent="0.35">
      <c r="A53" s="43" t="s">
        <v>2</v>
      </c>
      <c r="B53" s="98"/>
      <c r="C53" s="98" t="s">
        <v>3</v>
      </c>
      <c r="D53" s="98"/>
      <c r="E53" s="98" t="s">
        <v>4</v>
      </c>
      <c r="F53" s="98"/>
      <c r="G53" s="98"/>
      <c r="H53" s="98" t="s">
        <v>5</v>
      </c>
      <c r="I53" s="98"/>
      <c r="J53" s="98" t="s">
        <v>6</v>
      </c>
      <c r="K53" s="98"/>
      <c r="L53" s="44"/>
    </row>
    <row r="54" spans="1:12" ht="15" thickBot="1" x14ac:dyDescent="0.4">
      <c r="A54" s="4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9"/>
    </row>
  </sheetData>
  <protectedRanges>
    <protectedRange sqref="H12:L42" name="směny2"/>
    <protectedRange sqref="C12:D42" name="směny"/>
    <protectedRange sqref="D4:F5" name="jméno"/>
    <protectedRange sqref="K7" name="fond"/>
  </protectedRanges>
  <mergeCells count="120">
    <mergeCell ref="G47:H47"/>
    <mergeCell ref="G48:H48"/>
    <mergeCell ref="A42:B42"/>
    <mergeCell ref="E42:F42"/>
    <mergeCell ref="K42:L42"/>
    <mergeCell ref="A43:D43"/>
    <mergeCell ref="E43:K43"/>
    <mergeCell ref="G45:H45"/>
    <mergeCell ref="G46:H46"/>
    <mergeCell ref="A40:B40"/>
    <mergeCell ref="E40:F40"/>
    <mergeCell ref="K40:L40"/>
    <mergeCell ref="A41:B41"/>
    <mergeCell ref="E41:F41"/>
    <mergeCell ref="K41:L41"/>
    <mergeCell ref="A38:B38"/>
    <mergeCell ref="E38:F38"/>
    <mergeCell ref="K38:L38"/>
    <mergeCell ref="A39:B39"/>
    <mergeCell ref="E39:F39"/>
    <mergeCell ref="K39:L39"/>
    <mergeCell ref="A36:B36"/>
    <mergeCell ref="E36:F36"/>
    <mergeCell ref="K36:L36"/>
    <mergeCell ref="A37:B37"/>
    <mergeCell ref="E37:F37"/>
    <mergeCell ref="K37:L37"/>
    <mergeCell ref="A34:B34"/>
    <mergeCell ref="E34:F34"/>
    <mergeCell ref="K34:L34"/>
    <mergeCell ref="A35:B35"/>
    <mergeCell ref="E35:F35"/>
    <mergeCell ref="K35:L35"/>
    <mergeCell ref="A32:B32"/>
    <mergeCell ref="E32:F32"/>
    <mergeCell ref="K32:L32"/>
    <mergeCell ref="A33:B33"/>
    <mergeCell ref="E33:F33"/>
    <mergeCell ref="K33:L33"/>
    <mergeCell ref="A30:B30"/>
    <mergeCell ref="E30:F30"/>
    <mergeCell ref="K30:L30"/>
    <mergeCell ref="A31:B31"/>
    <mergeCell ref="E31:F31"/>
    <mergeCell ref="K31:L31"/>
    <mergeCell ref="A28:B28"/>
    <mergeCell ref="E28:F28"/>
    <mergeCell ref="K28:L28"/>
    <mergeCell ref="A29:B29"/>
    <mergeCell ref="E29:F29"/>
    <mergeCell ref="K29:L29"/>
    <mergeCell ref="A26:B26"/>
    <mergeCell ref="E26:F26"/>
    <mergeCell ref="K26:L26"/>
    <mergeCell ref="A27:B27"/>
    <mergeCell ref="E27:F27"/>
    <mergeCell ref="K27:L27"/>
    <mergeCell ref="A24:B24"/>
    <mergeCell ref="E24:F24"/>
    <mergeCell ref="K24:L24"/>
    <mergeCell ref="A25:B25"/>
    <mergeCell ref="E25:F25"/>
    <mergeCell ref="K25:L25"/>
    <mergeCell ref="A22:B22"/>
    <mergeCell ref="E22:F22"/>
    <mergeCell ref="K22:L22"/>
    <mergeCell ref="A23:B23"/>
    <mergeCell ref="E23:F23"/>
    <mergeCell ref="K23:L23"/>
    <mergeCell ref="A20:B20"/>
    <mergeCell ref="E20:F20"/>
    <mergeCell ref="K20:L20"/>
    <mergeCell ref="A21:B21"/>
    <mergeCell ref="E21:F21"/>
    <mergeCell ref="K21:L21"/>
    <mergeCell ref="A18:B18"/>
    <mergeCell ref="E18:F18"/>
    <mergeCell ref="K18:L18"/>
    <mergeCell ref="A19:B19"/>
    <mergeCell ref="E19:F19"/>
    <mergeCell ref="K19:L19"/>
    <mergeCell ref="A12:B12"/>
    <mergeCell ref="E12:F12"/>
    <mergeCell ref="K12:L12"/>
    <mergeCell ref="A13:B13"/>
    <mergeCell ref="E13:F13"/>
    <mergeCell ref="K13:L13"/>
    <mergeCell ref="A10:B11"/>
    <mergeCell ref="C10:D10"/>
    <mergeCell ref="E10:F11"/>
    <mergeCell ref="G10:G11"/>
    <mergeCell ref="H10:J10"/>
    <mergeCell ref="A16:B16"/>
    <mergeCell ref="E16:F16"/>
    <mergeCell ref="K16:L16"/>
    <mergeCell ref="A17:B17"/>
    <mergeCell ref="E17:F17"/>
    <mergeCell ref="K17:L17"/>
    <mergeCell ref="A14:B14"/>
    <mergeCell ref="E14:F14"/>
    <mergeCell ref="K14:L14"/>
    <mergeCell ref="A15:B15"/>
    <mergeCell ref="E15:F15"/>
    <mergeCell ref="K15:L15"/>
    <mergeCell ref="M10:N10"/>
    <mergeCell ref="O10:O11"/>
    <mergeCell ref="P10:P11"/>
    <mergeCell ref="A8:C8"/>
    <mergeCell ref="D8:F8"/>
    <mergeCell ref="K10:L11"/>
    <mergeCell ref="A1:L1"/>
    <mergeCell ref="A2:L2"/>
    <mergeCell ref="A4:C4"/>
    <mergeCell ref="D4:F4"/>
    <mergeCell ref="A5:C5"/>
    <mergeCell ref="D5:F5"/>
    <mergeCell ref="A6:C6"/>
    <mergeCell ref="D6:F6"/>
    <mergeCell ref="A7:C7"/>
    <mergeCell ref="D7:F7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B1C54-05A2-4640-B50E-24F08FEF8092}">
  <dimension ref="A1:P51"/>
  <sheetViews>
    <sheetView topLeftCell="A23" zoomScale="77" zoomScaleNormal="98" workbookViewId="0">
      <selection activeCell="L41" sqref="L41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54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20*K7</f>
        <v>160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56">
        <v>46054</v>
      </c>
      <c r="B12" s="157"/>
      <c r="C12" s="55"/>
      <c r="D12" s="55"/>
      <c r="E12" s="158">
        <f>(((D12-C12+(D12&lt;C12))*24))-(IF(((D12-C12+(D12&lt;C12))*24)&gt;4,0.5,0))</f>
        <v>0</v>
      </c>
      <c r="F12" s="159"/>
      <c r="G12" s="56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57"/>
      <c r="I12" s="57"/>
      <c r="J12" s="58"/>
      <c r="K12" s="130" t="s">
        <v>8</v>
      </c>
      <c r="L12" s="131"/>
    </row>
    <row r="13" spans="1:16" ht="14.25" customHeight="1" x14ac:dyDescent="0.35">
      <c r="A13" s="154">
        <v>46055</v>
      </c>
      <c r="B13" s="155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54">
        <v>46056</v>
      </c>
      <c r="B14" s="155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38"/>
      <c r="L14" s="139"/>
    </row>
    <row r="15" spans="1:16" ht="14.25" customHeight="1" x14ac:dyDescent="0.35">
      <c r="A15" s="154">
        <v>46057</v>
      </c>
      <c r="B15" s="155"/>
      <c r="C15" s="22"/>
      <c r="D15" s="22"/>
      <c r="E15" s="120">
        <f t="shared" ref="E15:E39" si="0">(((D15-C15+(D15&lt;C15))*24))-(IF(((D15-C15+(D15&lt;C15))*24)&gt;4,0.5,0))</f>
        <v>0</v>
      </c>
      <c r="F15" s="121"/>
      <c r="G15" s="23">
        <f t="shared" ref="G15:G39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22"/>
      <c r="L15" s="123"/>
    </row>
    <row r="16" spans="1:16" ht="14.25" customHeight="1" x14ac:dyDescent="0.35">
      <c r="A16" s="154">
        <v>46058</v>
      </c>
      <c r="B16" s="155"/>
      <c r="C16" s="22"/>
      <c r="D16" s="22"/>
      <c r="E16" s="120">
        <f t="shared" si="0"/>
        <v>0</v>
      </c>
      <c r="F16" s="121"/>
      <c r="G16" s="23">
        <f t="shared" si="1"/>
        <v>0</v>
      </c>
      <c r="H16" s="24"/>
      <c r="I16" s="24"/>
      <c r="J16" s="25"/>
      <c r="K16" s="122"/>
      <c r="L16" s="123"/>
    </row>
    <row r="17" spans="1:12" ht="14.25" customHeight="1" x14ac:dyDescent="0.35">
      <c r="A17" s="154">
        <v>46059</v>
      </c>
      <c r="B17" s="155"/>
      <c r="C17" s="22"/>
      <c r="D17" s="22"/>
      <c r="E17" s="120">
        <f t="shared" si="0"/>
        <v>0</v>
      </c>
      <c r="F17" s="121"/>
      <c r="G17" s="23">
        <f t="shared" si="1"/>
        <v>0</v>
      </c>
      <c r="H17" s="24"/>
      <c r="I17" s="24"/>
      <c r="J17" s="25"/>
      <c r="K17" s="124"/>
      <c r="L17" s="125"/>
    </row>
    <row r="18" spans="1:12" ht="14.25" customHeight="1" x14ac:dyDescent="0.35">
      <c r="A18" s="160">
        <v>46060</v>
      </c>
      <c r="B18" s="161"/>
      <c r="C18" s="26"/>
      <c r="D18" s="26"/>
      <c r="E18" s="128">
        <f t="shared" ref="E18" si="2">(((D18-C18+(D18&lt;C18))*24))-(IF(((D18-C18+(D18&lt;C18))*24)&gt;4,0.5,0))</f>
        <v>0</v>
      </c>
      <c r="F18" s="129"/>
      <c r="G18" s="27">
        <f t="shared" ref="G18" si="3">IF((MOD(D18-C18,1)*24-(D18&lt;C18)*(22-6)-MEDIAN(D18*24,22,6)+MEDIAN(C18*24,22,6))&gt;4,(MOD(D18-C18,1)*24-(D18&lt;C18)*(22-6)-MEDIAN(D18*24,22,6)+MEDIAN(C18*24,22,6))-0.5,(MOD(D18-C18,1)*24-(D18&lt;C18)*(22-6)-MEDIAN(D18*24,22,6)+MEDIAN(C18*24,22,6)))</f>
        <v>0</v>
      </c>
      <c r="H18" s="28"/>
      <c r="I18" s="28"/>
      <c r="J18" s="29"/>
      <c r="K18" s="130" t="s">
        <v>7</v>
      </c>
      <c r="L18" s="131"/>
    </row>
    <row r="19" spans="1:12" ht="14.25" customHeight="1" x14ac:dyDescent="0.35">
      <c r="A19" s="160">
        <v>46061</v>
      </c>
      <c r="B19" s="161"/>
      <c r="C19" s="26"/>
      <c r="D19" s="26"/>
      <c r="E19" s="128">
        <f t="shared" si="0"/>
        <v>0</v>
      </c>
      <c r="F19" s="129"/>
      <c r="G19" s="27">
        <f t="shared" si="1"/>
        <v>0</v>
      </c>
      <c r="H19" s="28"/>
      <c r="I19" s="28"/>
      <c r="J19" s="29"/>
      <c r="K19" s="130" t="s">
        <v>8</v>
      </c>
      <c r="L19" s="131"/>
    </row>
    <row r="20" spans="1:12" ht="14.25" customHeight="1" x14ac:dyDescent="0.35">
      <c r="A20" s="154">
        <v>46062</v>
      </c>
      <c r="B20" s="155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54">
        <v>46063</v>
      </c>
      <c r="B21" s="155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38"/>
      <c r="L21" s="139"/>
    </row>
    <row r="22" spans="1:12" ht="14.25" customHeight="1" x14ac:dyDescent="0.35">
      <c r="A22" s="154">
        <v>46064</v>
      </c>
      <c r="B22" s="155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22"/>
      <c r="L22" s="123"/>
    </row>
    <row r="23" spans="1:12" ht="14.25" customHeight="1" x14ac:dyDescent="0.35">
      <c r="A23" s="154">
        <v>46065</v>
      </c>
      <c r="B23" s="155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23"/>
    </row>
    <row r="24" spans="1:12" ht="14.25" customHeight="1" x14ac:dyDescent="0.35">
      <c r="A24" s="154">
        <v>46066</v>
      </c>
      <c r="B24" s="155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22"/>
      <c r="L24" s="123"/>
    </row>
    <row r="25" spans="1:12" ht="14.25" customHeight="1" x14ac:dyDescent="0.35">
      <c r="A25" s="160">
        <v>46067</v>
      </c>
      <c r="B25" s="161"/>
      <c r="C25" s="26"/>
      <c r="D25" s="26"/>
      <c r="E25" s="128">
        <f t="shared" si="0"/>
        <v>0</v>
      </c>
      <c r="F25" s="129"/>
      <c r="G25" s="27">
        <f t="shared" si="1"/>
        <v>0</v>
      </c>
      <c r="H25" s="28"/>
      <c r="I25" s="28"/>
      <c r="J25" s="29"/>
      <c r="K25" s="130" t="s">
        <v>7</v>
      </c>
      <c r="L25" s="131"/>
    </row>
    <row r="26" spans="1:12" ht="14.25" customHeight="1" x14ac:dyDescent="0.35">
      <c r="A26" s="160">
        <v>46068</v>
      </c>
      <c r="B26" s="161"/>
      <c r="C26" s="26"/>
      <c r="D26" s="26"/>
      <c r="E26" s="128">
        <f t="shared" si="0"/>
        <v>0</v>
      </c>
      <c r="F26" s="129"/>
      <c r="G26" s="27">
        <f t="shared" si="1"/>
        <v>0</v>
      </c>
      <c r="H26" s="28"/>
      <c r="I26" s="28"/>
      <c r="J26" s="29"/>
      <c r="K26" s="130" t="s">
        <v>8</v>
      </c>
      <c r="L26" s="131"/>
    </row>
    <row r="27" spans="1:12" ht="14.25" customHeight="1" x14ac:dyDescent="0.35">
      <c r="A27" s="154">
        <v>46069</v>
      </c>
      <c r="B27" s="155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54">
        <v>46070</v>
      </c>
      <c r="B28" s="155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38"/>
      <c r="L28" s="139"/>
    </row>
    <row r="29" spans="1:12" ht="14.25" customHeight="1" x14ac:dyDescent="0.35">
      <c r="A29" s="154">
        <v>46071</v>
      </c>
      <c r="B29" s="155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22"/>
      <c r="L29" s="123"/>
    </row>
    <row r="30" spans="1:12" ht="14.25" customHeight="1" x14ac:dyDescent="0.35">
      <c r="A30" s="154">
        <v>46072</v>
      </c>
      <c r="B30" s="155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23"/>
    </row>
    <row r="31" spans="1:12" ht="14.25" customHeight="1" x14ac:dyDescent="0.35">
      <c r="A31" s="154">
        <v>46073</v>
      </c>
      <c r="B31" s="155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22"/>
      <c r="L31" s="123"/>
    </row>
    <row r="32" spans="1:12" ht="14.25" customHeight="1" x14ac:dyDescent="0.35">
      <c r="A32" s="160">
        <v>46074</v>
      </c>
      <c r="B32" s="161"/>
      <c r="C32" s="26"/>
      <c r="D32" s="26"/>
      <c r="E32" s="128">
        <f t="shared" si="0"/>
        <v>0</v>
      </c>
      <c r="F32" s="129"/>
      <c r="G32" s="27">
        <f t="shared" si="1"/>
        <v>0</v>
      </c>
      <c r="H32" s="28"/>
      <c r="I32" s="28"/>
      <c r="J32" s="29"/>
      <c r="K32" s="130" t="s">
        <v>7</v>
      </c>
      <c r="L32" s="131"/>
    </row>
    <row r="33" spans="1:12" ht="14.25" customHeight="1" x14ac:dyDescent="0.35">
      <c r="A33" s="160">
        <v>46075</v>
      </c>
      <c r="B33" s="161"/>
      <c r="C33" s="26"/>
      <c r="D33" s="26"/>
      <c r="E33" s="128">
        <f t="shared" si="0"/>
        <v>0</v>
      </c>
      <c r="F33" s="129"/>
      <c r="G33" s="27">
        <f t="shared" si="1"/>
        <v>0</v>
      </c>
      <c r="H33" s="28"/>
      <c r="I33" s="28"/>
      <c r="J33" s="29"/>
      <c r="K33" s="130" t="s">
        <v>8</v>
      </c>
      <c r="L33" s="131"/>
    </row>
    <row r="34" spans="1:12" ht="14.25" customHeight="1" x14ac:dyDescent="0.35">
      <c r="A34" s="154">
        <v>46076</v>
      </c>
      <c r="B34" s="155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54">
        <v>46077</v>
      </c>
      <c r="B35" s="155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38"/>
      <c r="L35" s="139"/>
    </row>
    <row r="36" spans="1:12" ht="14.25" customHeight="1" x14ac:dyDescent="0.35">
      <c r="A36" s="154">
        <v>46078</v>
      </c>
      <c r="B36" s="155"/>
      <c r="C36" s="22"/>
      <c r="D36" s="22"/>
      <c r="E36" s="120">
        <f t="shared" si="0"/>
        <v>0</v>
      </c>
      <c r="F36" s="121"/>
      <c r="G36" s="23">
        <f t="shared" si="1"/>
        <v>0</v>
      </c>
      <c r="H36" s="24"/>
      <c r="I36" s="24"/>
      <c r="J36" s="25"/>
      <c r="K36" s="122"/>
      <c r="L36" s="123"/>
    </row>
    <row r="37" spans="1:12" ht="14.25" customHeight="1" x14ac:dyDescent="0.35">
      <c r="A37" s="154">
        <v>46079</v>
      </c>
      <c r="B37" s="155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23"/>
    </row>
    <row r="38" spans="1:12" ht="14.25" customHeight="1" x14ac:dyDescent="0.35">
      <c r="A38" s="154">
        <v>46080</v>
      </c>
      <c r="B38" s="155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22"/>
      <c r="L38" s="123"/>
    </row>
    <row r="39" spans="1:12" ht="14.25" customHeight="1" thickBot="1" x14ac:dyDescent="0.4">
      <c r="A39" s="160">
        <v>46081</v>
      </c>
      <c r="B39" s="161"/>
      <c r="C39" s="26"/>
      <c r="D39" s="26"/>
      <c r="E39" s="128">
        <f t="shared" si="0"/>
        <v>0</v>
      </c>
      <c r="F39" s="129"/>
      <c r="G39" s="27">
        <f t="shared" si="1"/>
        <v>0</v>
      </c>
      <c r="H39" s="28"/>
      <c r="I39" s="28"/>
      <c r="J39" s="29"/>
      <c r="K39" s="130" t="s">
        <v>7</v>
      </c>
      <c r="L39" s="131"/>
    </row>
    <row r="40" spans="1:12" ht="15.75" customHeight="1" thickBot="1" x14ac:dyDescent="0.4">
      <c r="A40" s="147"/>
      <c r="B40" s="148"/>
      <c r="C40" s="148"/>
      <c r="D40" s="148"/>
      <c r="E40" s="149" t="s">
        <v>0</v>
      </c>
      <c r="F40" s="150"/>
      <c r="G40" s="150"/>
      <c r="H40" s="150"/>
      <c r="I40" s="150"/>
      <c r="J40" s="150"/>
      <c r="K40" s="151"/>
      <c r="L40" s="62">
        <f>SUM(E12:F39)+(SUM(I42+L42+L44+I45+E44+E45+B45)*K7)</f>
        <v>0</v>
      </c>
    </row>
    <row r="41" spans="1:12" x14ac:dyDescent="0.35">
      <c r="A41" s="30"/>
      <c r="B41" s="87"/>
      <c r="C41" s="87"/>
      <c r="D41" s="87"/>
      <c r="E41" s="88"/>
      <c r="F41" s="88"/>
      <c r="G41" s="88"/>
      <c r="H41" s="89"/>
      <c r="I41" s="90"/>
      <c r="J41" s="90"/>
      <c r="K41" s="90"/>
      <c r="L41" s="31"/>
    </row>
    <row r="42" spans="1:12" x14ac:dyDescent="0.35">
      <c r="A42" s="63" t="s">
        <v>10</v>
      </c>
      <c r="B42" s="91">
        <f>COUNTIF(E12:F39,"&gt;3")</f>
        <v>0</v>
      </c>
      <c r="C42" s="92"/>
      <c r="D42" s="93" t="s">
        <v>45</v>
      </c>
      <c r="E42" s="91">
        <f>SUM(E12:F39)</f>
        <v>0</v>
      </c>
      <c r="F42" s="92"/>
      <c r="G42" s="162" t="s">
        <v>13</v>
      </c>
      <c r="H42" s="162"/>
      <c r="I42" s="91">
        <f>COUNTIF(K12:L39,"public holiday")</f>
        <v>0</v>
      </c>
      <c r="J42" s="92"/>
      <c r="K42" s="93" t="s">
        <v>23</v>
      </c>
      <c r="L42" s="64">
        <f>COUNTIF(K12:L39,"D")+((COUNTIF(K12:L39,"D/2"))/2)</f>
        <v>0</v>
      </c>
    </row>
    <row r="43" spans="1:12" ht="36.75" customHeight="1" x14ac:dyDescent="0.35">
      <c r="A43" s="94" t="s">
        <v>11</v>
      </c>
      <c r="B43" s="65">
        <f>SUMIF(K12:L39,"public holiday",E12:F39)</f>
        <v>0</v>
      </c>
      <c r="C43" s="66"/>
      <c r="D43" s="53" t="s">
        <v>14</v>
      </c>
      <c r="E43" s="65">
        <f>IF(L40&gt;K8,L40-K8,0)</f>
        <v>0</v>
      </c>
      <c r="F43" s="66"/>
      <c r="G43" s="163" t="s">
        <v>14</v>
      </c>
      <c r="H43" s="163"/>
      <c r="I43" s="65">
        <f>SUM(G12:G39)</f>
        <v>0</v>
      </c>
      <c r="J43" s="66"/>
      <c r="K43" s="66" t="s">
        <v>46</v>
      </c>
      <c r="L43" s="95">
        <f>SUMIF(K12:L39,"Saturday",E12:F39)</f>
        <v>0</v>
      </c>
    </row>
    <row r="44" spans="1:12" x14ac:dyDescent="0.35">
      <c r="A44" s="96" t="s">
        <v>12</v>
      </c>
      <c r="B44" s="32">
        <f>SUMIF(K12:L39,"Sunday",E12:F39)</f>
        <v>0</v>
      </c>
      <c r="C44" s="33"/>
      <c r="D44" s="34" t="s">
        <v>15</v>
      </c>
      <c r="E44" s="32">
        <f>COUNTIF(K12:L39,"L")+((COUNTIF(K12:L39,"L/2"))/2)</f>
        <v>0</v>
      </c>
      <c r="F44" s="34"/>
      <c r="G44" s="143" t="s">
        <v>15</v>
      </c>
      <c r="H44" s="143"/>
      <c r="I44" s="32">
        <f>COUNTIF(K12:L39,"LRP")+((COUNTIF(K12:L39,"LRP/2"))/2)</f>
        <v>0</v>
      </c>
      <c r="J44" s="33"/>
      <c r="K44" s="34" t="s">
        <v>16</v>
      </c>
      <c r="L44" s="97">
        <f>COUNTIF(K12:L39,"PN")</f>
        <v>0</v>
      </c>
    </row>
    <row r="45" spans="1:12" ht="17.149999999999999" customHeight="1" thickBot="1" x14ac:dyDescent="0.4">
      <c r="A45" s="52" t="s">
        <v>17</v>
      </c>
      <c r="B45" s="35">
        <f>COUNTIF(K12:L39,"OČR")+((COUNTIF(K12:L39,"OČR/2"))/2)</f>
        <v>0</v>
      </c>
      <c r="C45" s="36"/>
      <c r="D45" s="51" t="s">
        <v>1</v>
      </c>
      <c r="E45" s="35">
        <f>COUNTIF(K12:L39,"A")</f>
        <v>0</v>
      </c>
      <c r="F45" s="36"/>
      <c r="G45" s="144" t="s">
        <v>18</v>
      </c>
      <c r="H45" s="144"/>
      <c r="I45" s="37">
        <f>COUNTIF(K12:L39,"NV")+((COUNTIF(K12:L39,"NV/2"))/2)</f>
        <v>0</v>
      </c>
      <c r="J45" s="36"/>
      <c r="K45" s="38" t="s">
        <v>29</v>
      </c>
      <c r="L45" s="39">
        <v>0</v>
      </c>
    </row>
    <row r="46" spans="1:12" x14ac:dyDescent="0.35">
      <c r="A46" s="40" t="s">
        <v>19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2"/>
    </row>
    <row r="47" spans="1:12" x14ac:dyDescent="0.35">
      <c r="A47" s="43" t="s">
        <v>39</v>
      </c>
      <c r="B47" s="98"/>
      <c r="C47" s="98"/>
      <c r="D47" s="98" t="s">
        <v>40</v>
      </c>
      <c r="E47" s="98"/>
      <c r="F47" s="98"/>
      <c r="G47" s="98" t="s">
        <v>47</v>
      </c>
      <c r="H47" s="98"/>
      <c r="I47" s="98" t="s">
        <v>41</v>
      </c>
      <c r="J47" s="98"/>
      <c r="K47" s="99"/>
      <c r="L47" s="44"/>
    </row>
    <row r="48" spans="1:12" x14ac:dyDescent="0.35">
      <c r="A48" s="43" t="s">
        <v>42</v>
      </c>
      <c r="B48" s="98"/>
      <c r="C48" s="98"/>
      <c r="D48" s="98" t="s">
        <v>43</v>
      </c>
      <c r="E48" s="98"/>
      <c r="F48" s="98"/>
      <c r="G48" s="98" t="s">
        <v>49</v>
      </c>
      <c r="H48" s="98"/>
      <c r="I48" s="98" t="s">
        <v>48</v>
      </c>
      <c r="J48" s="98"/>
      <c r="K48" s="98"/>
      <c r="L48" s="45"/>
    </row>
    <row r="49" spans="1:12" x14ac:dyDescent="0.35">
      <c r="A49" s="46" t="s">
        <v>20</v>
      </c>
      <c r="B49" s="98"/>
      <c r="C49" s="98"/>
      <c r="D49" s="98"/>
      <c r="E49" s="98"/>
      <c r="F49" s="98"/>
      <c r="G49" s="98"/>
      <c r="H49" s="98"/>
      <c r="I49" s="98"/>
      <c r="J49" s="98"/>
      <c r="K49" s="98"/>
      <c r="L49" s="44"/>
    </row>
    <row r="50" spans="1:12" x14ac:dyDescent="0.35">
      <c r="A50" s="43" t="s">
        <v>2</v>
      </c>
      <c r="B50" s="98"/>
      <c r="C50" s="98" t="s">
        <v>3</v>
      </c>
      <c r="D50" s="98"/>
      <c r="E50" s="98" t="s">
        <v>4</v>
      </c>
      <c r="F50" s="98"/>
      <c r="G50" s="98"/>
      <c r="H50" s="98" t="s">
        <v>5</v>
      </c>
      <c r="I50" s="98"/>
      <c r="J50" s="98" t="s">
        <v>6</v>
      </c>
      <c r="K50" s="98"/>
      <c r="L50" s="44"/>
    </row>
    <row r="51" spans="1:12" ht="15" thickBot="1" x14ac:dyDescent="0.4">
      <c r="A51" s="47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9"/>
    </row>
  </sheetData>
  <mergeCells count="111">
    <mergeCell ref="A40:D40"/>
    <mergeCell ref="E40:K40"/>
    <mergeCell ref="G42:H42"/>
    <mergeCell ref="G43:H43"/>
    <mergeCell ref="G44:H44"/>
    <mergeCell ref="G45:H45"/>
    <mergeCell ref="A39:B39"/>
    <mergeCell ref="E39:F39"/>
    <mergeCell ref="K39:L39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D3FEE-3EC7-4442-9737-FE05DA038645}">
  <dimension ref="A1:P54"/>
  <sheetViews>
    <sheetView topLeftCell="A17" zoomScale="52" zoomScaleNormal="98" workbookViewId="0">
      <selection activeCell="I47" sqref="I47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55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22*K7</f>
        <v>176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56">
        <v>46082</v>
      </c>
      <c r="B12" s="157"/>
      <c r="C12" s="55"/>
      <c r="D12" s="55"/>
      <c r="E12" s="158">
        <f>(((D12-C12+(D12&lt;C12))*24))-(IF(((D12-C12+(D12&lt;C12))*24)&gt;4,0.5,0))</f>
        <v>0</v>
      </c>
      <c r="F12" s="159"/>
      <c r="G12" s="56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57"/>
      <c r="I12" s="57"/>
      <c r="J12" s="58"/>
      <c r="K12" s="130" t="s">
        <v>8</v>
      </c>
      <c r="L12" s="131"/>
    </row>
    <row r="13" spans="1:16" ht="14.25" customHeight="1" x14ac:dyDescent="0.35">
      <c r="A13" s="118">
        <v>46083</v>
      </c>
      <c r="B13" s="119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18">
        <v>46084</v>
      </c>
      <c r="B14" s="119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38"/>
      <c r="L14" s="139"/>
    </row>
    <row r="15" spans="1:16" ht="14.25" customHeight="1" x14ac:dyDescent="0.35">
      <c r="A15" s="118">
        <v>46085</v>
      </c>
      <c r="B15" s="119"/>
      <c r="C15" s="22"/>
      <c r="D15" s="22"/>
      <c r="E15" s="120">
        <f t="shared" ref="E15:E42" si="0">(((D15-C15+(D15&lt;C15))*24))-(IF(((D15-C15+(D15&lt;C15))*24)&gt;4,0.5,0))</f>
        <v>0</v>
      </c>
      <c r="F15" s="121"/>
      <c r="G15" s="23">
        <f t="shared" ref="G15:G42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22"/>
      <c r="L15" s="123"/>
    </row>
    <row r="16" spans="1:16" ht="14.25" customHeight="1" x14ac:dyDescent="0.35">
      <c r="A16" s="118">
        <v>46086</v>
      </c>
      <c r="B16" s="119"/>
      <c r="C16" s="22"/>
      <c r="D16" s="22"/>
      <c r="E16" s="120">
        <f t="shared" si="0"/>
        <v>0</v>
      </c>
      <c r="F16" s="121"/>
      <c r="G16" s="23">
        <f t="shared" si="1"/>
        <v>0</v>
      </c>
      <c r="H16" s="24"/>
      <c r="I16" s="24"/>
      <c r="J16" s="25"/>
      <c r="K16" s="122"/>
      <c r="L16" s="123"/>
    </row>
    <row r="17" spans="1:12" ht="14.25" customHeight="1" x14ac:dyDescent="0.35">
      <c r="A17" s="118">
        <v>46087</v>
      </c>
      <c r="B17" s="119"/>
      <c r="C17" s="22"/>
      <c r="D17" s="22"/>
      <c r="E17" s="120">
        <f t="shared" si="0"/>
        <v>0</v>
      </c>
      <c r="F17" s="121"/>
      <c r="G17" s="23">
        <f t="shared" si="1"/>
        <v>0</v>
      </c>
      <c r="H17" s="24"/>
      <c r="I17" s="24"/>
      <c r="J17" s="25"/>
      <c r="K17" s="138"/>
      <c r="L17" s="139"/>
    </row>
    <row r="18" spans="1:12" ht="14.25" customHeight="1" x14ac:dyDescent="0.35">
      <c r="A18" s="145">
        <v>46088</v>
      </c>
      <c r="B18" s="146"/>
      <c r="C18" s="26"/>
      <c r="D18" s="26"/>
      <c r="E18" s="128">
        <f t="shared" si="0"/>
        <v>0</v>
      </c>
      <c r="F18" s="129"/>
      <c r="G18" s="27">
        <f t="shared" si="1"/>
        <v>0</v>
      </c>
      <c r="H18" s="28"/>
      <c r="I18" s="28"/>
      <c r="J18" s="29"/>
      <c r="K18" s="130" t="s">
        <v>7</v>
      </c>
      <c r="L18" s="131"/>
    </row>
    <row r="19" spans="1:12" ht="14.25" customHeight="1" x14ac:dyDescent="0.35">
      <c r="A19" s="145">
        <v>46089</v>
      </c>
      <c r="B19" s="146"/>
      <c r="C19" s="26"/>
      <c r="D19" s="26"/>
      <c r="E19" s="128">
        <f t="shared" si="0"/>
        <v>0</v>
      </c>
      <c r="F19" s="129"/>
      <c r="G19" s="27">
        <f t="shared" si="1"/>
        <v>0</v>
      </c>
      <c r="H19" s="28"/>
      <c r="I19" s="28"/>
      <c r="J19" s="29"/>
      <c r="K19" s="130" t="s">
        <v>8</v>
      </c>
      <c r="L19" s="131"/>
    </row>
    <row r="20" spans="1:12" ht="14.25" customHeight="1" x14ac:dyDescent="0.35">
      <c r="A20" s="118">
        <v>46090</v>
      </c>
      <c r="B20" s="119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18">
        <v>46091</v>
      </c>
      <c r="B21" s="119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38"/>
      <c r="L21" s="139"/>
    </row>
    <row r="22" spans="1:12" ht="14.25" customHeight="1" x14ac:dyDescent="0.35">
      <c r="A22" s="118">
        <v>46092</v>
      </c>
      <c r="B22" s="119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22"/>
      <c r="L22" s="123"/>
    </row>
    <row r="23" spans="1:12" ht="14.25" customHeight="1" x14ac:dyDescent="0.35">
      <c r="A23" s="118">
        <v>46093</v>
      </c>
      <c r="B23" s="119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23"/>
    </row>
    <row r="24" spans="1:12" ht="14.25" customHeight="1" x14ac:dyDescent="0.35">
      <c r="A24" s="118">
        <v>46094</v>
      </c>
      <c r="B24" s="119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22"/>
      <c r="L24" s="123"/>
    </row>
    <row r="25" spans="1:12" ht="14.25" customHeight="1" x14ac:dyDescent="0.35">
      <c r="A25" s="145">
        <v>46095</v>
      </c>
      <c r="B25" s="146"/>
      <c r="C25" s="26"/>
      <c r="D25" s="26"/>
      <c r="E25" s="128">
        <f t="shared" si="0"/>
        <v>0</v>
      </c>
      <c r="F25" s="129"/>
      <c r="G25" s="27">
        <f t="shared" si="1"/>
        <v>0</v>
      </c>
      <c r="H25" s="28"/>
      <c r="I25" s="28"/>
      <c r="J25" s="29"/>
      <c r="K25" s="130" t="s">
        <v>7</v>
      </c>
      <c r="L25" s="131"/>
    </row>
    <row r="26" spans="1:12" ht="14.25" customHeight="1" x14ac:dyDescent="0.35">
      <c r="A26" s="145">
        <v>46096</v>
      </c>
      <c r="B26" s="146"/>
      <c r="C26" s="26"/>
      <c r="D26" s="26"/>
      <c r="E26" s="128">
        <f t="shared" si="0"/>
        <v>0</v>
      </c>
      <c r="F26" s="129"/>
      <c r="G26" s="27">
        <f t="shared" si="1"/>
        <v>0</v>
      </c>
      <c r="H26" s="28"/>
      <c r="I26" s="28"/>
      <c r="J26" s="29"/>
      <c r="K26" s="130" t="s">
        <v>8</v>
      </c>
      <c r="L26" s="131"/>
    </row>
    <row r="27" spans="1:12" ht="14.25" customHeight="1" x14ac:dyDescent="0.35">
      <c r="A27" s="118">
        <v>46097</v>
      </c>
      <c r="B27" s="119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18">
        <v>46098</v>
      </c>
      <c r="B28" s="119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38"/>
      <c r="L28" s="139"/>
    </row>
    <row r="29" spans="1:12" ht="14.25" customHeight="1" x14ac:dyDescent="0.35">
      <c r="A29" s="118">
        <v>46099</v>
      </c>
      <c r="B29" s="119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22"/>
      <c r="L29" s="123"/>
    </row>
    <row r="30" spans="1:12" ht="14.25" customHeight="1" x14ac:dyDescent="0.35">
      <c r="A30" s="118">
        <v>46100</v>
      </c>
      <c r="B30" s="119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23"/>
    </row>
    <row r="31" spans="1:12" ht="14.25" customHeight="1" x14ac:dyDescent="0.35">
      <c r="A31" s="118">
        <v>46101</v>
      </c>
      <c r="B31" s="119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22"/>
      <c r="L31" s="123"/>
    </row>
    <row r="32" spans="1:12" ht="14.25" customHeight="1" x14ac:dyDescent="0.35">
      <c r="A32" s="145">
        <v>46102</v>
      </c>
      <c r="B32" s="146"/>
      <c r="C32" s="26"/>
      <c r="D32" s="26"/>
      <c r="E32" s="128">
        <f t="shared" si="0"/>
        <v>0</v>
      </c>
      <c r="F32" s="129"/>
      <c r="G32" s="27">
        <f t="shared" si="1"/>
        <v>0</v>
      </c>
      <c r="H32" s="28"/>
      <c r="I32" s="28"/>
      <c r="J32" s="29"/>
      <c r="K32" s="130" t="s">
        <v>7</v>
      </c>
      <c r="L32" s="131"/>
    </row>
    <row r="33" spans="1:12" ht="14.25" customHeight="1" x14ac:dyDescent="0.35">
      <c r="A33" s="145">
        <v>46103</v>
      </c>
      <c r="B33" s="146"/>
      <c r="C33" s="26"/>
      <c r="D33" s="26"/>
      <c r="E33" s="128">
        <f t="shared" si="0"/>
        <v>0</v>
      </c>
      <c r="F33" s="129"/>
      <c r="G33" s="27">
        <f t="shared" si="1"/>
        <v>0</v>
      </c>
      <c r="H33" s="28"/>
      <c r="I33" s="28"/>
      <c r="J33" s="29"/>
      <c r="K33" s="130" t="s">
        <v>8</v>
      </c>
      <c r="L33" s="131"/>
    </row>
    <row r="34" spans="1:12" ht="14.25" customHeight="1" x14ac:dyDescent="0.35">
      <c r="A34" s="118">
        <v>46104</v>
      </c>
      <c r="B34" s="119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18">
        <v>46105</v>
      </c>
      <c r="B35" s="119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38"/>
      <c r="L35" s="139"/>
    </row>
    <row r="36" spans="1:12" ht="14.25" customHeight="1" x14ac:dyDescent="0.35">
      <c r="A36" s="118">
        <v>46106</v>
      </c>
      <c r="B36" s="119"/>
      <c r="C36" s="22"/>
      <c r="D36" s="22"/>
      <c r="E36" s="120">
        <f t="shared" si="0"/>
        <v>0</v>
      </c>
      <c r="F36" s="121"/>
      <c r="G36" s="23">
        <f t="shared" si="1"/>
        <v>0</v>
      </c>
      <c r="H36" s="24"/>
      <c r="I36" s="24"/>
      <c r="J36" s="25"/>
      <c r="K36" s="122"/>
      <c r="L36" s="123"/>
    </row>
    <row r="37" spans="1:12" ht="14.25" customHeight="1" x14ac:dyDescent="0.35">
      <c r="A37" s="118">
        <v>46107</v>
      </c>
      <c r="B37" s="119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23"/>
    </row>
    <row r="38" spans="1:12" ht="14.25" customHeight="1" x14ac:dyDescent="0.35">
      <c r="A38" s="118">
        <v>46108</v>
      </c>
      <c r="B38" s="119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22"/>
      <c r="L38" s="123"/>
    </row>
    <row r="39" spans="1:12" ht="14.25" customHeight="1" x14ac:dyDescent="0.35">
      <c r="A39" s="145">
        <v>46109</v>
      </c>
      <c r="B39" s="146"/>
      <c r="C39" s="26"/>
      <c r="D39" s="26"/>
      <c r="E39" s="128">
        <f t="shared" ref="E39:E41" si="2">(((D39-C39+(D39&lt;C39))*24))-(IF(((D39-C39+(D39&lt;C39))*24)&gt;4,0.5,0))</f>
        <v>0</v>
      </c>
      <c r="F39" s="129"/>
      <c r="G39" s="27">
        <f t="shared" ref="G39:G41" si="3">IF((MOD(D39-C39,1)*24-(D39&lt;C39)*(22-6)-MEDIAN(D39*24,22,6)+MEDIAN(C39*24,22,6))&gt;4,(MOD(D39-C39,1)*24-(D39&lt;C39)*(22-6)-MEDIAN(D39*24,22,6)+MEDIAN(C39*24,22,6))-0.5,(MOD(D39-C39,1)*24-(D39&lt;C39)*(22-6)-MEDIAN(D39*24,22,6)+MEDIAN(C39*24,22,6)))</f>
        <v>0</v>
      </c>
      <c r="H39" s="28"/>
      <c r="I39" s="28"/>
      <c r="J39" s="29"/>
      <c r="K39" s="130" t="s">
        <v>7</v>
      </c>
      <c r="L39" s="131"/>
    </row>
    <row r="40" spans="1:12" ht="14.25" customHeight="1" x14ac:dyDescent="0.35">
      <c r="A40" s="145">
        <v>46110</v>
      </c>
      <c r="B40" s="146"/>
      <c r="C40" s="26"/>
      <c r="D40" s="26"/>
      <c r="E40" s="128">
        <f>(((D40-C40+(D40&lt;C40))*24))-(IF(((D40-C40+(D40&lt;C40))*24)&gt;4,0.5,0))</f>
        <v>0</v>
      </c>
      <c r="F40" s="129"/>
      <c r="G40" s="27">
        <f t="shared" si="3"/>
        <v>0</v>
      </c>
      <c r="H40" s="28"/>
      <c r="I40" s="28"/>
      <c r="J40" s="29"/>
      <c r="K40" s="130" t="s">
        <v>8</v>
      </c>
      <c r="L40" s="131"/>
    </row>
    <row r="41" spans="1:12" ht="14.25" customHeight="1" x14ac:dyDescent="0.35">
      <c r="A41" s="118">
        <v>46111</v>
      </c>
      <c r="B41" s="119"/>
      <c r="C41" s="22"/>
      <c r="D41" s="22"/>
      <c r="E41" s="120">
        <f t="shared" si="2"/>
        <v>0</v>
      </c>
      <c r="F41" s="121"/>
      <c r="G41" s="23">
        <f t="shared" si="3"/>
        <v>0</v>
      </c>
      <c r="H41" s="24"/>
      <c r="I41" s="24"/>
      <c r="J41" s="25"/>
      <c r="K41" s="122"/>
      <c r="L41" s="123"/>
    </row>
    <row r="42" spans="1:12" ht="14.25" customHeight="1" thickBot="1" x14ac:dyDescent="0.4">
      <c r="A42" s="118">
        <v>46112</v>
      </c>
      <c r="B42" s="119"/>
      <c r="C42" s="22"/>
      <c r="D42" s="22"/>
      <c r="E42" s="164">
        <f t="shared" si="0"/>
        <v>0</v>
      </c>
      <c r="F42" s="165"/>
      <c r="G42" s="59">
        <f t="shared" si="1"/>
        <v>0</v>
      </c>
      <c r="H42" s="60"/>
      <c r="I42" s="60"/>
      <c r="J42" s="61"/>
      <c r="K42" s="166"/>
      <c r="L42" s="167"/>
    </row>
    <row r="43" spans="1:12" ht="15.75" customHeight="1" thickBot="1" x14ac:dyDescent="0.4">
      <c r="A43" s="147"/>
      <c r="B43" s="148"/>
      <c r="C43" s="148"/>
      <c r="D43" s="148"/>
      <c r="E43" s="149" t="s">
        <v>0</v>
      </c>
      <c r="F43" s="150"/>
      <c r="G43" s="150"/>
      <c r="H43" s="150"/>
      <c r="I43" s="150"/>
      <c r="J43" s="150"/>
      <c r="K43" s="151"/>
      <c r="L43" s="62">
        <f>SUM(E12:F42)+(SUM(I45+L45+L47+I48+E47+E48+B48)*K7)</f>
        <v>0</v>
      </c>
    </row>
    <row r="44" spans="1:12" x14ac:dyDescent="0.35">
      <c r="A44" s="30"/>
      <c r="B44" s="87"/>
      <c r="C44" s="87"/>
      <c r="D44" s="87"/>
      <c r="E44" s="88"/>
      <c r="F44" s="88"/>
      <c r="G44" s="88"/>
      <c r="H44" s="89"/>
      <c r="I44" s="90"/>
      <c r="J44" s="90"/>
      <c r="K44" s="90"/>
      <c r="L44" s="31"/>
    </row>
    <row r="45" spans="1:12" x14ac:dyDescent="0.35">
      <c r="A45" s="63" t="s">
        <v>10</v>
      </c>
      <c r="B45" s="91">
        <f>COUNTIF(E12:F42,"&gt;3")</f>
        <v>0</v>
      </c>
      <c r="C45" s="92"/>
      <c r="D45" s="93" t="s">
        <v>45</v>
      </c>
      <c r="E45" s="91">
        <f>SUM(E12:F42)</f>
        <v>0</v>
      </c>
      <c r="F45" s="92"/>
      <c r="G45" s="162" t="s">
        <v>13</v>
      </c>
      <c r="H45" s="162"/>
      <c r="I45" s="91">
        <f>COUNTIF(K12:L42,"public holiday")</f>
        <v>0</v>
      </c>
      <c r="J45" s="92"/>
      <c r="K45" s="93" t="s">
        <v>23</v>
      </c>
      <c r="L45" s="64">
        <f>COUNTIF(K12:L42,"D")+((COUNTIF(K12:L42,"D/2"))/2)</f>
        <v>0</v>
      </c>
    </row>
    <row r="46" spans="1:12" ht="36.75" customHeight="1" x14ac:dyDescent="0.35">
      <c r="A46" s="94" t="s">
        <v>11</v>
      </c>
      <c r="B46" s="65">
        <f>SUMIF(K12:L42,"public holiday",E12:F42)</f>
        <v>0</v>
      </c>
      <c r="C46" s="66"/>
      <c r="D46" s="53" t="s">
        <v>14</v>
      </c>
      <c r="E46" s="65">
        <f>IF(L43&gt;K8,L43-K8,0)</f>
        <v>0</v>
      </c>
      <c r="F46" s="66"/>
      <c r="G46" s="163" t="s">
        <v>14</v>
      </c>
      <c r="H46" s="163"/>
      <c r="I46" s="65">
        <f>SUM(G12:G42)</f>
        <v>0</v>
      </c>
      <c r="J46" s="66"/>
      <c r="K46" s="66" t="s">
        <v>46</v>
      </c>
      <c r="L46" s="95">
        <f>SUMIF(K12:L42,"Saturday",E12:F42)</f>
        <v>0</v>
      </c>
    </row>
    <row r="47" spans="1:12" x14ac:dyDescent="0.35">
      <c r="A47" s="96" t="s">
        <v>12</v>
      </c>
      <c r="B47" s="32">
        <f>SUMIF(K12:L42,"Sunday",E12:F42)</f>
        <v>0</v>
      </c>
      <c r="C47" s="33"/>
      <c r="D47" s="34" t="s">
        <v>15</v>
      </c>
      <c r="E47" s="32">
        <f>COUNTIF(K12:L42,"L")+((COUNTIF(K12:L42,"L/2"))/2)</f>
        <v>0</v>
      </c>
      <c r="F47" s="34"/>
      <c r="G47" s="143" t="s">
        <v>15</v>
      </c>
      <c r="H47" s="143"/>
      <c r="I47" s="32">
        <f>COUNTIF(K12:L42,"LRP")+((COUNTIF(K12:L42,"LRP/2"))/2)</f>
        <v>0</v>
      </c>
      <c r="J47" s="33"/>
      <c r="K47" s="34" t="s">
        <v>16</v>
      </c>
      <c r="L47" s="97">
        <f>COUNTIF(K12:L42,"PN")</f>
        <v>0</v>
      </c>
    </row>
    <row r="48" spans="1:12" ht="17.149999999999999" customHeight="1" thickBot="1" x14ac:dyDescent="0.4">
      <c r="A48" s="52" t="s">
        <v>17</v>
      </c>
      <c r="B48" s="35">
        <f>COUNTIF(K12:L42,"OČR")+((COUNTIF(K12:L42,"OČR/2"))/2)</f>
        <v>0</v>
      </c>
      <c r="C48" s="36"/>
      <c r="D48" s="51" t="s">
        <v>1</v>
      </c>
      <c r="E48" s="35">
        <f>COUNTIF(K12:L42,"A")</f>
        <v>0</v>
      </c>
      <c r="F48" s="36"/>
      <c r="G48" s="144" t="s">
        <v>18</v>
      </c>
      <c r="H48" s="144"/>
      <c r="I48" s="37">
        <f>COUNTIF(K12:L42,"NV")+((COUNTIF(K12:L42,"NV/2"))/2)</f>
        <v>0</v>
      </c>
      <c r="J48" s="36"/>
      <c r="K48" s="38" t="s">
        <v>29</v>
      </c>
      <c r="L48" s="39">
        <v>0</v>
      </c>
    </row>
    <row r="49" spans="1:12" x14ac:dyDescent="0.35">
      <c r="A49" s="40" t="s">
        <v>19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2"/>
    </row>
    <row r="50" spans="1:12" x14ac:dyDescent="0.35">
      <c r="A50" s="43" t="s">
        <v>39</v>
      </c>
      <c r="B50" s="98"/>
      <c r="C50" s="98"/>
      <c r="D50" s="98" t="s">
        <v>40</v>
      </c>
      <c r="E50" s="98"/>
      <c r="F50" s="98"/>
      <c r="G50" s="98" t="s">
        <v>47</v>
      </c>
      <c r="H50" s="98"/>
      <c r="I50" s="98" t="s">
        <v>41</v>
      </c>
      <c r="J50" s="98"/>
      <c r="K50" s="99"/>
      <c r="L50" s="44"/>
    </row>
    <row r="51" spans="1:12" x14ac:dyDescent="0.35">
      <c r="A51" s="43" t="s">
        <v>42</v>
      </c>
      <c r="B51" s="98"/>
      <c r="C51" s="98"/>
      <c r="D51" s="98" t="s">
        <v>43</v>
      </c>
      <c r="E51" s="98"/>
      <c r="F51" s="98"/>
      <c r="G51" s="98" t="s">
        <v>49</v>
      </c>
      <c r="H51" s="98"/>
      <c r="I51" s="98" t="s">
        <v>48</v>
      </c>
      <c r="J51" s="98"/>
      <c r="K51" s="98"/>
      <c r="L51" s="45"/>
    </row>
    <row r="52" spans="1:12" x14ac:dyDescent="0.35">
      <c r="A52" s="46" t="s">
        <v>20</v>
      </c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44"/>
    </row>
    <row r="53" spans="1:12" x14ac:dyDescent="0.35">
      <c r="A53" s="43" t="s">
        <v>2</v>
      </c>
      <c r="B53" s="98"/>
      <c r="C53" s="98" t="s">
        <v>3</v>
      </c>
      <c r="D53" s="98"/>
      <c r="E53" s="98" t="s">
        <v>4</v>
      </c>
      <c r="F53" s="98"/>
      <c r="G53" s="98"/>
      <c r="H53" s="98" t="s">
        <v>5</v>
      </c>
      <c r="I53" s="98"/>
      <c r="J53" s="98" t="s">
        <v>6</v>
      </c>
      <c r="K53" s="98"/>
      <c r="L53" s="44"/>
    </row>
    <row r="54" spans="1:12" ht="15" thickBot="1" x14ac:dyDescent="0.4">
      <c r="A54" s="4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9"/>
    </row>
  </sheetData>
  <mergeCells count="120"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E41:F41"/>
    <mergeCell ref="K41:L41"/>
    <mergeCell ref="G46:H46"/>
    <mergeCell ref="G47:H47"/>
    <mergeCell ref="G48:H48"/>
    <mergeCell ref="A39:B39"/>
    <mergeCell ref="E39:F39"/>
    <mergeCell ref="K39:L39"/>
    <mergeCell ref="A40:B40"/>
    <mergeCell ref="E40:F40"/>
    <mergeCell ref="K40:L40"/>
    <mergeCell ref="A41:B41"/>
    <mergeCell ref="A42:B42"/>
    <mergeCell ref="E42:F42"/>
    <mergeCell ref="K42:L42"/>
    <mergeCell ref="A43:D43"/>
    <mergeCell ref="E43:K43"/>
    <mergeCell ref="G45:H4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A299C-F6A8-40E1-B6E2-C9FC8CB9BDCC}">
  <dimension ref="A1:P53"/>
  <sheetViews>
    <sheetView topLeftCell="A28" zoomScale="78" zoomScaleNormal="98" workbookViewId="0">
      <selection activeCell="L43" sqref="L43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56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22*K7</f>
        <v>176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18">
        <v>46113</v>
      </c>
      <c r="B12" s="119"/>
      <c r="C12" s="74"/>
      <c r="D12" s="74"/>
      <c r="E12" s="168">
        <f>(((D12-C12+(D12&lt;C12))*24))-(IF(((D12-C12+(D12&lt;C12))*24)&gt;4,0.5,0))</f>
        <v>0</v>
      </c>
      <c r="F12" s="169"/>
      <c r="G12" s="75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76"/>
      <c r="I12" s="76"/>
      <c r="J12" s="77"/>
      <c r="K12" s="122"/>
      <c r="L12" s="123"/>
    </row>
    <row r="13" spans="1:16" ht="14.25" customHeight="1" x14ac:dyDescent="0.35">
      <c r="A13" s="154">
        <v>46114</v>
      </c>
      <c r="B13" s="155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72">
        <v>46115</v>
      </c>
      <c r="B14" s="173"/>
      <c r="C14" s="78"/>
      <c r="D14" s="78"/>
      <c r="E14" s="174">
        <f>(((D14-C14+(D14&lt;C14))*24))-(IF(((D14-C14+(D14&lt;C14))*24)&gt;4,0.5,0))</f>
        <v>0</v>
      </c>
      <c r="F14" s="175"/>
      <c r="G14" s="79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80"/>
      <c r="I14" s="80"/>
      <c r="J14" s="81"/>
      <c r="K14" s="176" t="s">
        <v>9</v>
      </c>
      <c r="L14" s="177"/>
    </row>
    <row r="15" spans="1:16" ht="14.25" customHeight="1" x14ac:dyDescent="0.35">
      <c r="A15" s="170">
        <v>46116</v>
      </c>
      <c r="B15" s="171"/>
      <c r="C15" s="26"/>
      <c r="D15" s="26"/>
      <c r="E15" s="128">
        <f t="shared" ref="E15:E41" si="0">(((D15-C15+(D15&lt;C15))*24))-(IF(((D15-C15+(D15&lt;C15))*24)&gt;4,0.5,0))</f>
        <v>0</v>
      </c>
      <c r="F15" s="129"/>
      <c r="G15" s="27">
        <f t="shared" ref="G15:G41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8"/>
      <c r="I15" s="28"/>
      <c r="J15" s="29"/>
      <c r="K15" s="130" t="s">
        <v>7</v>
      </c>
      <c r="L15" s="131"/>
    </row>
    <row r="16" spans="1:16" ht="14.25" customHeight="1" x14ac:dyDescent="0.35">
      <c r="A16" s="170">
        <v>46117</v>
      </c>
      <c r="B16" s="171"/>
      <c r="C16" s="26"/>
      <c r="D16" s="26"/>
      <c r="E16" s="128">
        <f t="shared" si="0"/>
        <v>0</v>
      </c>
      <c r="F16" s="129"/>
      <c r="G16" s="27">
        <f t="shared" si="1"/>
        <v>0</v>
      </c>
      <c r="H16" s="28"/>
      <c r="I16" s="28"/>
      <c r="J16" s="29"/>
      <c r="K16" s="130" t="s">
        <v>8</v>
      </c>
      <c r="L16" s="131"/>
    </row>
    <row r="17" spans="1:12" ht="14.25" customHeight="1" x14ac:dyDescent="0.35">
      <c r="A17" s="172">
        <v>46118</v>
      </c>
      <c r="B17" s="173"/>
      <c r="C17" s="78"/>
      <c r="D17" s="78"/>
      <c r="E17" s="174">
        <f t="shared" si="0"/>
        <v>0</v>
      </c>
      <c r="F17" s="175"/>
      <c r="G17" s="79">
        <f t="shared" si="1"/>
        <v>0</v>
      </c>
      <c r="H17" s="80"/>
      <c r="I17" s="80"/>
      <c r="J17" s="81"/>
      <c r="K17" s="176" t="s">
        <v>9</v>
      </c>
      <c r="L17" s="177"/>
    </row>
    <row r="18" spans="1:12" ht="14.25" customHeight="1" x14ac:dyDescent="0.35">
      <c r="A18" s="154">
        <v>46119</v>
      </c>
      <c r="B18" s="155"/>
      <c r="C18" s="22"/>
      <c r="D18" s="22"/>
      <c r="E18" s="120">
        <f t="shared" si="0"/>
        <v>0</v>
      </c>
      <c r="F18" s="121"/>
      <c r="G18" s="23">
        <f t="shared" si="1"/>
        <v>0</v>
      </c>
      <c r="H18" s="24"/>
      <c r="I18" s="24"/>
      <c r="J18" s="25"/>
      <c r="K18" s="138"/>
      <c r="L18" s="139"/>
    </row>
    <row r="19" spans="1:12" ht="14.25" customHeight="1" x14ac:dyDescent="0.35">
      <c r="A19" s="154">
        <v>46120</v>
      </c>
      <c r="B19" s="155"/>
      <c r="C19" s="22"/>
      <c r="D19" s="22"/>
      <c r="E19" s="120">
        <f t="shared" si="0"/>
        <v>0</v>
      </c>
      <c r="F19" s="121"/>
      <c r="G19" s="23">
        <f t="shared" si="1"/>
        <v>0</v>
      </c>
      <c r="H19" s="24"/>
      <c r="I19" s="24"/>
      <c r="J19" s="25"/>
      <c r="K19" s="122"/>
      <c r="L19" s="123"/>
    </row>
    <row r="20" spans="1:12" ht="14.25" customHeight="1" x14ac:dyDescent="0.35">
      <c r="A20" s="154">
        <v>46121</v>
      </c>
      <c r="B20" s="155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54">
        <v>46122</v>
      </c>
      <c r="B21" s="155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38"/>
      <c r="L21" s="139"/>
    </row>
    <row r="22" spans="1:12" ht="14.25" customHeight="1" x14ac:dyDescent="0.35">
      <c r="A22" s="160">
        <v>46123</v>
      </c>
      <c r="B22" s="161"/>
      <c r="C22" s="26"/>
      <c r="D22" s="26"/>
      <c r="E22" s="128">
        <f t="shared" si="0"/>
        <v>0</v>
      </c>
      <c r="F22" s="129"/>
      <c r="G22" s="27">
        <f t="shared" si="1"/>
        <v>0</v>
      </c>
      <c r="H22" s="28"/>
      <c r="I22" s="28"/>
      <c r="J22" s="29"/>
      <c r="K22" s="130" t="s">
        <v>7</v>
      </c>
      <c r="L22" s="131"/>
    </row>
    <row r="23" spans="1:12" ht="14.25" customHeight="1" x14ac:dyDescent="0.35">
      <c r="A23" s="160">
        <v>46124</v>
      </c>
      <c r="B23" s="161"/>
      <c r="C23" s="26"/>
      <c r="D23" s="26"/>
      <c r="E23" s="128">
        <f t="shared" si="0"/>
        <v>0</v>
      </c>
      <c r="F23" s="129"/>
      <c r="G23" s="27">
        <f t="shared" si="1"/>
        <v>0</v>
      </c>
      <c r="H23" s="28"/>
      <c r="I23" s="28"/>
      <c r="J23" s="29"/>
      <c r="K23" s="130" t="s">
        <v>8</v>
      </c>
      <c r="L23" s="131"/>
    </row>
    <row r="24" spans="1:12" ht="14.25" customHeight="1" x14ac:dyDescent="0.35">
      <c r="A24" s="154">
        <v>46125</v>
      </c>
      <c r="B24" s="155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22"/>
      <c r="L24" s="123"/>
    </row>
    <row r="25" spans="1:12" ht="14.25" customHeight="1" x14ac:dyDescent="0.35">
      <c r="A25" s="154">
        <v>46126</v>
      </c>
      <c r="B25" s="155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38"/>
      <c r="L25" s="139"/>
    </row>
    <row r="26" spans="1:12" ht="14.25" customHeight="1" x14ac:dyDescent="0.35">
      <c r="A26" s="154">
        <v>46127</v>
      </c>
      <c r="B26" s="155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22"/>
      <c r="L26" s="123"/>
    </row>
    <row r="27" spans="1:12" ht="14.25" customHeight="1" x14ac:dyDescent="0.35">
      <c r="A27" s="154">
        <v>46128</v>
      </c>
      <c r="B27" s="155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54">
        <v>46129</v>
      </c>
      <c r="B28" s="155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38"/>
      <c r="L28" s="139"/>
    </row>
    <row r="29" spans="1:12" ht="14.25" customHeight="1" x14ac:dyDescent="0.35">
      <c r="A29" s="160">
        <v>46130</v>
      </c>
      <c r="B29" s="161"/>
      <c r="C29" s="26"/>
      <c r="D29" s="26"/>
      <c r="E29" s="128">
        <f>(((D29-C29+(D29&lt;C29))*24))-(IF(((D29-C29+(D29&lt;C29))*24)&gt;4,0.5,0))</f>
        <v>0</v>
      </c>
      <c r="F29" s="129"/>
      <c r="G29" s="27">
        <f t="shared" si="1"/>
        <v>0</v>
      </c>
      <c r="H29" s="28"/>
      <c r="I29" s="28"/>
      <c r="J29" s="29"/>
      <c r="K29" s="130" t="s">
        <v>7</v>
      </c>
      <c r="L29" s="131"/>
    </row>
    <row r="30" spans="1:12" ht="14.25" customHeight="1" x14ac:dyDescent="0.35">
      <c r="A30" s="160">
        <v>46131</v>
      </c>
      <c r="B30" s="161"/>
      <c r="C30" s="26"/>
      <c r="D30" s="26"/>
      <c r="E30" s="128">
        <f t="shared" si="0"/>
        <v>0</v>
      </c>
      <c r="F30" s="129"/>
      <c r="G30" s="27">
        <f t="shared" si="1"/>
        <v>0</v>
      </c>
      <c r="H30" s="28"/>
      <c r="I30" s="28"/>
      <c r="J30" s="29"/>
      <c r="K30" s="130" t="s">
        <v>8</v>
      </c>
      <c r="L30" s="131"/>
    </row>
    <row r="31" spans="1:12" ht="14.25" customHeight="1" x14ac:dyDescent="0.35">
      <c r="A31" s="154">
        <v>46132</v>
      </c>
      <c r="B31" s="155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22"/>
      <c r="L31" s="123"/>
    </row>
    <row r="32" spans="1:12" ht="14.25" customHeight="1" x14ac:dyDescent="0.35">
      <c r="A32" s="154">
        <v>46133</v>
      </c>
      <c r="B32" s="155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22"/>
      <c r="L32" s="123"/>
    </row>
    <row r="33" spans="1:12" ht="14.25" customHeight="1" x14ac:dyDescent="0.35">
      <c r="A33" s="154">
        <v>46134</v>
      </c>
      <c r="B33" s="155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22"/>
      <c r="L33" s="123"/>
    </row>
    <row r="34" spans="1:12" ht="14.25" customHeight="1" x14ac:dyDescent="0.35">
      <c r="A34" s="154">
        <v>46135</v>
      </c>
      <c r="B34" s="155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54">
        <v>46136</v>
      </c>
      <c r="B35" s="155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38"/>
      <c r="L35" s="139"/>
    </row>
    <row r="36" spans="1:12" ht="14.25" customHeight="1" x14ac:dyDescent="0.35">
      <c r="A36" s="160">
        <v>46137</v>
      </c>
      <c r="B36" s="161"/>
      <c r="C36" s="26"/>
      <c r="D36" s="26"/>
      <c r="E36" s="128">
        <f t="shared" si="0"/>
        <v>0</v>
      </c>
      <c r="F36" s="129"/>
      <c r="G36" s="27">
        <f t="shared" si="1"/>
        <v>0</v>
      </c>
      <c r="H36" s="28"/>
      <c r="I36" s="28"/>
      <c r="J36" s="29"/>
      <c r="K36" s="130" t="s">
        <v>7</v>
      </c>
      <c r="L36" s="131"/>
    </row>
    <row r="37" spans="1:12" ht="14.25" customHeight="1" x14ac:dyDescent="0.35">
      <c r="A37" s="160">
        <v>46138</v>
      </c>
      <c r="B37" s="161"/>
      <c r="C37" s="26"/>
      <c r="D37" s="26"/>
      <c r="E37" s="128">
        <f t="shared" si="0"/>
        <v>0</v>
      </c>
      <c r="F37" s="129"/>
      <c r="G37" s="27">
        <f t="shared" si="1"/>
        <v>0</v>
      </c>
      <c r="H37" s="28"/>
      <c r="I37" s="28"/>
      <c r="J37" s="29"/>
      <c r="K37" s="130" t="s">
        <v>8</v>
      </c>
      <c r="L37" s="131"/>
    </row>
    <row r="38" spans="1:12" ht="14.25" customHeight="1" x14ac:dyDescent="0.35">
      <c r="A38" s="154">
        <v>46139</v>
      </c>
      <c r="B38" s="155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22"/>
      <c r="L38" s="123"/>
    </row>
    <row r="39" spans="1:12" ht="14.25" customHeight="1" x14ac:dyDescent="0.35">
      <c r="A39" s="154">
        <v>46140</v>
      </c>
      <c r="B39" s="155"/>
      <c r="C39" s="22"/>
      <c r="D39" s="22"/>
      <c r="E39" s="120">
        <f t="shared" si="0"/>
        <v>0</v>
      </c>
      <c r="F39" s="121"/>
      <c r="G39" s="23">
        <f t="shared" si="1"/>
        <v>0</v>
      </c>
      <c r="H39" s="24"/>
      <c r="I39" s="24"/>
      <c r="J39" s="25"/>
      <c r="K39" s="122"/>
      <c r="L39" s="123"/>
    </row>
    <row r="40" spans="1:12" ht="14.25" customHeight="1" x14ac:dyDescent="0.35">
      <c r="A40" s="154">
        <v>46141</v>
      </c>
      <c r="B40" s="155"/>
      <c r="C40" s="22"/>
      <c r="D40" s="22"/>
      <c r="E40" s="120">
        <f>(((D40-C40+(D40&lt;C40))*24))-(IF(((D40-C40+(D40&lt;C40))*24)&gt;4,0.5,0))</f>
        <v>0</v>
      </c>
      <c r="F40" s="121"/>
      <c r="G40" s="23">
        <f t="shared" si="1"/>
        <v>0</v>
      </c>
      <c r="H40" s="24"/>
      <c r="I40" s="24"/>
      <c r="J40" s="25"/>
      <c r="K40" s="122"/>
      <c r="L40" s="123"/>
    </row>
    <row r="41" spans="1:12" ht="14.25" customHeight="1" thickBot="1" x14ac:dyDescent="0.4">
      <c r="A41" s="154">
        <v>46142</v>
      </c>
      <c r="B41" s="155"/>
      <c r="C41" s="22"/>
      <c r="D41" s="22"/>
      <c r="E41" s="120">
        <f t="shared" si="0"/>
        <v>0</v>
      </c>
      <c r="F41" s="121"/>
      <c r="G41" s="23">
        <f t="shared" si="1"/>
        <v>0</v>
      </c>
      <c r="H41" s="24"/>
      <c r="I41" s="24"/>
      <c r="J41" s="25"/>
      <c r="K41" s="122"/>
      <c r="L41" s="123"/>
    </row>
    <row r="42" spans="1:12" ht="15.75" customHeight="1" thickBot="1" x14ac:dyDescent="0.4">
      <c r="A42" s="147"/>
      <c r="B42" s="148"/>
      <c r="C42" s="148"/>
      <c r="D42" s="148"/>
      <c r="E42" s="149" t="s">
        <v>0</v>
      </c>
      <c r="F42" s="150"/>
      <c r="G42" s="150"/>
      <c r="H42" s="150"/>
      <c r="I42" s="150"/>
      <c r="J42" s="150"/>
      <c r="K42" s="151"/>
      <c r="L42" s="62">
        <f>SUM(E12:F41)+(SUM(I44+L44+L46+I47+E46+E47+B47)*K7)</f>
        <v>16</v>
      </c>
    </row>
    <row r="43" spans="1:12" x14ac:dyDescent="0.35">
      <c r="A43" s="30"/>
      <c r="B43" s="87"/>
      <c r="C43" s="87"/>
      <c r="D43" s="87"/>
      <c r="E43" s="88"/>
      <c r="F43" s="88"/>
      <c r="G43" s="88"/>
      <c r="H43" s="89"/>
      <c r="I43" s="90"/>
      <c r="J43" s="90"/>
      <c r="K43" s="90"/>
      <c r="L43" s="31"/>
    </row>
    <row r="44" spans="1:12" x14ac:dyDescent="0.35">
      <c r="A44" s="63" t="s">
        <v>10</v>
      </c>
      <c r="B44" s="91">
        <f>COUNTIF(E12:F41,"&gt;3")</f>
        <v>0</v>
      </c>
      <c r="C44" s="92"/>
      <c r="D44" s="93" t="s">
        <v>45</v>
      </c>
      <c r="E44" s="91">
        <f>SUM(E12:F41)</f>
        <v>0</v>
      </c>
      <c r="F44" s="92"/>
      <c r="G44" s="162" t="s">
        <v>13</v>
      </c>
      <c r="H44" s="162"/>
      <c r="I44" s="91">
        <f>COUNTIF(K12:L41,"public holiday")</f>
        <v>2</v>
      </c>
      <c r="J44" s="92"/>
      <c r="K44" s="93" t="s">
        <v>23</v>
      </c>
      <c r="L44" s="64">
        <f>COUNTIF(K12:L41,"D")+((COUNTIF(K12:L41,"D/2"))/2)</f>
        <v>0</v>
      </c>
    </row>
    <row r="45" spans="1:12" ht="36.75" customHeight="1" x14ac:dyDescent="0.35">
      <c r="A45" s="94" t="s">
        <v>11</v>
      </c>
      <c r="B45" s="65">
        <f>SUMIF(K12:L41,"public holiday",E12:F41)</f>
        <v>0</v>
      </c>
      <c r="C45" s="66"/>
      <c r="D45" s="53" t="s">
        <v>14</v>
      </c>
      <c r="E45" s="65">
        <f>IF(L42&gt;K8,L42-K8,0)</f>
        <v>0</v>
      </c>
      <c r="F45" s="66"/>
      <c r="G45" s="163" t="s">
        <v>14</v>
      </c>
      <c r="H45" s="163"/>
      <c r="I45" s="65">
        <f>SUM(G12:G41)</f>
        <v>0</v>
      </c>
      <c r="J45" s="66"/>
      <c r="K45" s="66" t="s">
        <v>46</v>
      </c>
      <c r="L45" s="95">
        <f>SUMIF(K12:L41,"Saturday",E12:F41)</f>
        <v>0</v>
      </c>
    </row>
    <row r="46" spans="1:12" x14ac:dyDescent="0.35">
      <c r="A46" s="96" t="s">
        <v>12</v>
      </c>
      <c r="B46" s="32">
        <f>SUMIF(K12:L41,"Sunday",E12:F41)</f>
        <v>0</v>
      </c>
      <c r="C46" s="33"/>
      <c r="D46" s="34" t="s">
        <v>15</v>
      </c>
      <c r="E46" s="32">
        <f>COUNTIF(K12:L41,"L")+((COUNTIF(K12:L41,"L/2"))/2)</f>
        <v>0</v>
      </c>
      <c r="F46" s="34"/>
      <c r="G46" s="143" t="s">
        <v>15</v>
      </c>
      <c r="H46" s="143"/>
      <c r="I46" s="32">
        <f>COUNTIF(K12:L41,"LRP")+((COUNTIF(K12:L41,"LRP/2"))/2)</f>
        <v>0</v>
      </c>
      <c r="J46" s="33"/>
      <c r="K46" s="34" t="s">
        <v>16</v>
      </c>
      <c r="L46" s="97">
        <f>COUNTIF(K12:L41,"PN")</f>
        <v>0</v>
      </c>
    </row>
    <row r="47" spans="1:12" ht="17.149999999999999" customHeight="1" thickBot="1" x14ac:dyDescent="0.4">
      <c r="A47" s="52" t="s">
        <v>17</v>
      </c>
      <c r="B47" s="35">
        <f>COUNTIF(K12:L41,"OČR")+((COUNTIF(K12:L41,"OČR/2"))/2)</f>
        <v>0</v>
      </c>
      <c r="C47" s="36"/>
      <c r="D47" s="51" t="s">
        <v>1</v>
      </c>
      <c r="E47" s="35">
        <f>COUNTIF(K12:L41,"A")</f>
        <v>0</v>
      </c>
      <c r="F47" s="36"/>
      <c r="G47" s="144" t="s">
        <v>18</v>
      </c>
      <c r="H47" s="144"/>
      <c r="I47" s="37">
        <f>COUNTIF(K12:L41,"NV")+((COUNTIF(K12:L41,"NV/2"))/2)</f>
        <v>0</v>
      </c>
      <c r="J47" s="36"/>
      <c r="K47" s="38" t="s">
        <v>29</v>
      </c>
      <c r="L47" s="39">
        <v>0</v>
      </c>
    </row>
    <row r="48" spans="1:12" x14ac:dyDescent="0.35">
      <c r="A48" s="40" t="s">
        <v>19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2"/>
    </row>
    <row r="49" spans="1:12" x14ac:dyDescent="0.35">
      <c r="A49" s="43" t="s">
        <v>39</v>
      </c>
      <c r="B49" s="98"/>
      <c r="C49" s="98"/>
      <c r="D49" s="98" t="s">
        <v>40</v>
      </c>
      <c r="E49" s="98"/>
      <c r="F49" s="98"/>
      <c r="G49" s="98" t="s">
        <v>47</v>
      </c>
      <c r="H49" s="98"/>
      <c r="I49" s="98" t="s">
        <v>41</v>
      </c>
      <c r="J49" s="98"/>
      <c r="K49" s="99"/>
      <c r="L49" s="44"/>
    </row>
    <row r="50" spans="1:12" x14ac:dyDescent="0.35">
      <c r="A50" s="43" t="s">
        <v>42</v>
      </c>
      <c r="B50" s="98"/>
      <c r="C50" s="98"/>
      <c r="D50" s="98" t="s">
        <v>43</v>
      </c>
      <c r="E50" s="98"/>
      <c r="F50" s="98"/>
      <c r="G50" s="98" t="s">
        <v>49</v>
      </c>
      <c r="H50" s="98"/>
      <c r="I50" s="98" t="s">
        <v>48</v>
      </c>
      <c r="J50" s="98"/>
      <c r="K50" s="98"/>
      <c r="L50" s="45"/>
    </row>
    <row r="51" spans="1:12" x14ac:dyDescent="0.35">
      <c r="A51" s="46" t="s">
        <v>20</v>
      </c>
      <c r="B51" s="98"/>
      <c r="C51" s="98"/>
      <c r="D51" s="98"/>
      <c r="E51" s="98"/>
      <c r="F51" s="98"/>
      <c r="G51" s="98"/>
      <c r="H51" s="98"/>
      <c r="I51" s="98"/>
      <c r="J51" s="98"/>
      <c r="K51" s="98"/>
      <c r="L51" s="44"/>
    </row>
    <row r="52" spans="1:12" x14ac:dyDescent="0.35">
      <c r="A52" s="43" t="s">
        <v>2</v>
      </c>
      <c r="B52" s="98"/>
      <c r="C52" s="98" t="s">
        <v>3</v>
      </c>
      <c r="D52" s="98"/>
      <c r="E52" s="98" t="s">
        <v>4</v>
      </c>
      <c r="F52" s="98"/>
      <c r="G52" s="98"/>
      <c r="H52" s="98" t="s">
        <v>5</v>
      </c>
      <c r="I52" s="98"/>
      <c r="J52" s="98" t="s">
        <v>6</v>
      </c>
      <c r="K52" s="98"/>
      <c r="L52" s="44"/>
    </row>
    <row r="53" spans="1:12" ht="15" thickBot="1" x14ac:dyDescent="0.4">
      <c r="A53" s="47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9"/>
    </row>
  </sheetData>
  <mergeCells count="117">
    <mergeCell ref="A42:D42"/>
    <mergeCell ref="E42:K42"/>
    <mergeCell ref="G44:H44"/>
    <mergeCell ref="G45:H45"/>
    <mergeCell ref="G46:H46"/>
    <mergeCell ref="G47:H47"/>
    <mergeCell ref="A41:B41"/>
    <mergeCell ref="E41:F41"/>
    <mergeCell ref="K41:L41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7896-D804-4825-A478-E74A0AD48F4D}">
  <dimension ref="A1:P54"/>
  <sheetViews>
    <sheetView topLeftCell="A29" zoomScale="63" zoomScaleNormal="98" workbookViewId="0">
      <selection activeCell="L44" sqref="L44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57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21*K7</f>
        <v>168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32">
        <v>46143</v>
      </c>
      <c r="B12" s="133"/>
      <c r="C12" s="18"/>
      <c r="D12" s="18"/>
      <c r="E12" s="134">
        <f>(((D12-C12+(D12&lt;C12))*24))-(IF(((D12-C12+(D12&lt;C12))*24)&gt;4,0.5,0))</f>
        <v>0</v>
      </c>
      <c r="F12" s="135"/>
      <c r="G12" s="19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20"/>
      <c r="I12" s="20"/>
      <c r="J12" s="21"/>
      <c r="K12" s="176" t="s">
        <v>9</v>
      </c>
      <c r="L12" s="177"/>
    </row>
    <row r="13" spans="1:16" ht="14.25" customHeight="1" x14ac:dyDescent="0.35">
      <c r="A13" s="156">
        <v>46144</v>
      </c>
      <c r="B13" s="157"/>
      <c r="C13" s="26"/>
      <c r="D13" s="26"/>
      <c r="E13" s="128">
        <f>(((D13-C13+(D13&lt;C13))*24))-(IF(((D13-C13+(D13&lt;C13))*24)&gt;4,0.5,0))</f>
        <v>0</v>
      </c>
      <c r="F13" s="129"/>
      <c r="G13" s="27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8"/>
      <c r="I13" s="28"/>
      <c r="J13" s="29"/>
      <c r="K13" s="130" t="s">
        <v>7</v>
      </c>
      <c r="L13" s="131"/>
    </row>
    <row r="14" spans="1:16" ht="14.25" customHeight="1" x14ac:dyDescent="0.35">
      <c r="A14" s="156">
        <v>46145</v>
      </c>
      <c r="B14" s="157"/>
      <c r="C14" s="26"/>
      <c r="D14" s="26"/>
      <c r="E14" s="128">
        <f>(((D14-C14+(D14&lt;C14))*24))-(IF(((D14-C14+(D14&lt;C14))*24)&gt;4,0.5,0))</f>
        <v>0</v>
      </c>
      <c r="F14" s="129"/>
      <c r="G14" s="27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8"/>
      <c r="I14" s="28"/>
      <c r="J14" s="29"/>
      <c r="K14" s="130" t="s">
        <v>8</v>
      </c>
      <c r="L14" s="131"/>
    </row>
    <row r="15" spans="1:16" ht="14.25" customHeight="1" x14ac:dyDescent="0.35">
      <c r="A15" s="118">
        <v>46146</v>
      </c>
      <c r="B15" s="119"/>
      <c r="C15" s="22"/>
      <c r="D15" s="22"/>
      <c r="E15" s="120">
        <f t="shared" ref="E15:E42" si="0">(((D15-C15+(D15&lt;C15))*24))-(IF(((D15-C15+(D15&lt;C15))*24)&gt;4,0.5,0))</f>
        <v>0</v>
      </c>
      <c r="F15" s="121"/>
      <c r="G15" s="23">
        <f t="shared" ref="G15:G42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22"/>
      <c r="L15" s="123"/>
    </row>
    <row r="16" spans="1:16" ht="14.25" customHeight="1" x14ac:dyDescent="0.35">
      <c r="A16" s="118">
        <v>46147</v>
      </c>
      <c r="B16" s="119"/>
      <c r="C16" s="22"/>
      <c r="D16" s="22"/>
      <c r="E16" s="120">
        <f t="shared" si="0"/>
        <v>0</v>
      </c>
      <c r="F16" s="121"/>
      <c r="G16" s="23">
        <f t="shared" si="1"/>
        <v>0</v>
      </c>
      <c r="H16" s="24"/>
      <c r="I16" s="24"/>
      <c r="J16" s="25"/>
      <c r="K16" s="138"/>
      <c r="L16" s="139"/>
    </row>
    <row r="17" spans="1:12" ht="14.25" customHeight="1" x14ac:dyDescent="0.35">
      <c r="A17" s="118">
        <v>46148</v>
      </c>
      <c r="B17" s="119"/>
      <c r="C17" s="22"/>
      <c r="D17" s="22"/>
      <c r="E17" s="120">
        <f t="shared" si="0"/>
        <v>0</v>
      </c>
      <c r="F17" s="121"/>
      <c r="G17" s="23">
        <f t="shared" si="1"/>
        <v>0</v>
      </c>
      <c r="H17" s="24"/>
      <c r="I17" s="24"/>
      <c r="J17" s="25"/>
      <c r="K17" s="122"/>
      <c r="L17" s="123"/>
    </row>
    <row r="18" spans="1:12" ht="14.25" customHeight="1" x14ac:dyDescent="0.35">
      <c r="A18" s="118">
        <v>46149</v>
      </c>
      <c r="B18" s="119"/>
      <c r="C18" s="22"/>
      <c r="D18" s="22"/>
      <c r="E18" s="120">
        <f t="shared" si="0"/>
        <v>0</v>
      </c>
      <c r="F18" s="121"/>
      <c r="G18" s="23">
        <f t="shared" si="1"/>
        <v>0</v>
      </c>
      <c r="H18" s="24"/>
      <c r="I18" s="24"/>
      <c r="J18" s="25"/>
      <c r="K18" s="138"/>
      <c r="L18" s="139"/>
    </row>
    <row r="19" spans="1:12" ht="14.25" customHeight="1" x14ac:dyDescent="0.35">
      <c r="A19" s="132">
        <v>46150</v>
      </c>
      <c r="B19" s="133"/>
      <c r="C19" s="78"/>
      <c r="D19" s="78"/>
      <c r="E19" s="174">
        <f t="shared" si="0"/>
        <v>0</v>
      </c>
      <c r="F19" s="175"/>
      <c r="G19" s="79">
        <f t="shared" si="1"/>
        <v>0</v>
      </c>
      <c r="H19" s="80"/>
      <c r="I19" s="80"/>
      <c r="J19" s="81"/>
      <c r="K19" s="176" t="s">
        <v>9</v>
      </c>
      <c r="L19" s="177"/>
    </row>
    <row r="20" spans="1:12" ht="14.25" customHeight="1" x14ac:dyDescent="0.35">
      <c r="A20" s="145">
        <v>46151</v>
      </c>
      <c r="B20" s="146"/>
      <c r="C20" s="26"/>
      <c r="D20" s="26"/>
      <c r="E20" s="128">
        <f t="shared" si="0"/>
        <v>0</v>
      </c>
      <c r="F20" s="129"/>
      <c r="G20" s="27">
        <f t="shared" si="1"/>
        <v>0</v>
      </c>
      <c r="H20" s="28"/>
      <c r="I20" s="28"/>
      <c r="J20" s="29"/>
      <c r="K20" s="130" t="s">
        <v>7</v>
      </c>
      <c r="L20" s="131"/>
    </row>
    <row r="21" spans="1:12" ht="14.25" customHeight="1" x14ac:dyDescent="0.35">
      <c r="A21" s="145">
        <v>46152</v>
      </c>
      <c r="B21" s="146"/>
      <c r="C21" s="26"/>
      <c r="D21" s="26"/>
      <c r="E21" s="128">
        <f t="shared" si="0"/>
        <v>0</v>
      </c>
      <c r="F21" s="129"/>
      <c r="G21" s="27">
        <f t="shared" si="1"/>
        <v>0</v>
      </c>
      <c r="H21" s="28"/>
      <c r="I21" s="28"/>
      <c r="J21" s="29"/>
      <c r="K21" s="130" t="s">
        <v>8</v>
      </c>
      <c r="L21" s="131"/>
    </row>
    <row r="22" spans="1:12" ht="14.25" customHeight="1" x14ac:dyDescent="0.35">
      <c r="A22" s="118">
        <v>46153</v>
      </c>
      <c r="B22" s="119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22"/>
      <c r="L22" s="123"/>
    </row>
    <row r="23" spans="1:12" ht="14.25" customHeight="1" x14ac:dyDescent="0.35">
      <c r="A23" s="118">
        <v>46154</v>
      </c>
      <c r="B23" s="119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23"/>
    </row>
    <row r="24" spans="1:12" ht="14.25" customHeight="1" x14ac:dyDescent="0.35">
      <c r="A24" s="118">
        <v>46155</v>
      </c>
      <c r="B24" s="119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22"/>
      <c r="L24" s="123"/>
    </row>
    <row r="25" spans="1:12" ht="14.25" customHeight="1" x14ac:dyDescent="0.35">
      <c r="A25" s="118">
        <v>46156</v>
      </c>
      <c r="B25" s="119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38"/>
      <c r="L25" s="139"/>
    </row>
    <row r="26" spans="1:12" ht="14.25" customHeight="1" x14ac:dyDescent="0.35">
      <c r="A26" s="118">
        <v>46157</v>
      </c>
      <c r="B26" s="119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22"/>
      <c r="L26" s="123"/>
    </row>
    <row r="27" spans="1:12" ht="14.25" customHeight="1" x14ac:dyDescent="0.35">
      <c r="A27" s="145">
        <v>46158</v>
      </c>
      <c r="B27" s="146"/>
      <c r="C27" s="26"/>
      <c r="D27" s="26"/>
      <c r="E27" s="128">
        <f t="shared" si="0"/>
        <v>0</v>
      </c>
      <c r="F27" s="129"/>
      <c r="G27" s="27">
        <f t="shared" si="1"/>
        <v>0</v>
      </c>
      <c r="H27" s="28"/>
      <c r="I27" s="28"/>
      <c r="J27" s="29"/>
      <c r="K27" s="130" t="s">
        <v>7</v>
      </c>
      <c r="L27" s="131"/>
    </row>
    <row r="28" spans="1:12" ht="14.25" customHeight="1" x14ac:dyDescent="0.35">
      <c r="A28" s="145">
        <v>46159</v>
      </c>
      <c r="B28" s="146"/>
      <c r="C28" s="26"/>
      <c r="D28" s="26"/>
      <c r="E28" s="128">
        <f t="shared" si="0"/>
        <v>0</v>
      </c>
      <c r="F28" s="129"/>
      <c r="G28" s="27">
        <f t="shared" si="1"/>
        <v>0</v>
      </c>
      <c r="H28" s="28"/>
      <c r="I28" s="28"/>
      <c r="J28" s="29"/>
      <c r="K28" s="130" t="s">
        <v>8</v>
      </c>
      <c r="L28" s="131"/>
    </row>
    <row r="29" spans="1:12" ht="14.25" customHeight="1" x14ac:dyDescent="0.35">
      <c r="A29" s="118">
        <v>46160</v>
      </c>
      <c r="B29" s="119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22"/>
      <c r="L29" s="123"/>
    </row>
    <row r="30" spans="1:12" ht="14.25" customHeight="1" x14ac:dyDescent="0.35">
      <c r="A30" s="118">
        <v>46161</v>
      </c>
      <c r="B30" s="119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23"/>
    </row>
    <row r="31" spans="1:12" ht="14.25" customHeight="1" x14ac:dyDescent="0.35">
      <c r="A31" s="118">
        <v>46162</v>
      </c>
      <c r="B31" s="119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22"/>
      <c r="L31" s="123"/>
    </row>
    <row r="32" spans="1:12" ht="14.25" customHeight="1" x14ac:dyDescent="0.35">
      <c r="A32" s="118">
        <v>46163</v>
      </c>
      <c r="B32" s="119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22"/>
      <c r="L32" s="123"/>
    </row>
    <row r="33" spans="1:12" ht="14.25" customHeight="1" x14ac:dyDescent="0.35">
      <c r="A33" s="118">
        <v>46164</v>
      </c>
      <c r="B33" s="119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22"/>
      <c r="L33" s="123"/>
    </row>
    <row r="34" spans="1:12" ht="14.25" customHeight="1" x14ac:dyDescent="0.35">
      <c r="A34" s="145">
        <v>46165</v>
      </c>
      <c r="B34" s="146"/>
      <c r="C34" s="26"/>
      <c r="D34" s="26"/>
      <c r="E34" s="128">
        <f t="shared" si="0"/>
        <v>0</v>
      </c>
      <c r="F34" s="129"/>
      <c r="G34" s="27">
        <f t="shared" si="1"/>
        <v>0</v>
      </c>
      <c r="H34" s="28"/>
      <c r="I34" s="28"/>
      <c r="J34" s="29"/>
      <c r="K34" s="130" t="s">
        <v>7</v>
      </c>
      <c r="L34" s="131"/>
    </row>
    <row r="35" spans="1:12" ht="14.25" customHeight="1" x14ac:dyDescent="0.35">
      <c r="A35" s="145">
        <v>46166</v>
      </c>
      <c r="B35" s="146"/>
      <c r="C35" s="26"/>
      <c r="D35" s="26"/>
      <c r="E35" s="128">
        <f t="shared" si="0"/>
        <v>0</v>
      </c>
      <c r="F35" s="129"/>
      <c r="G35" s="27">
        <f t="shared" si="1"/>
        <v>0</v>
      </c>
      <c r="H35" s="28"/>
      <c r="I35" s="28"/>
      <c r="J35" s="29"/>
      <c r="K35" s="130" t="s">
        <v>8</v>
      </c>
      <c r="L35" s="131"/>
    </row>
    <row r="36" spans="1:12" ht="14.25" customHeight="1" x14ac:dyDescent="0.35">
      <c r="A36" s="118">
        <v>46167</v>
      </c>
      <c r="B36" s="119"/>
      <c r="C36" s="22"/>
      <c r="D36" s="22"/>
      <c r="E36" s="120">
        <f t="shared" si="0"/>
        <v>0</v>
      </c>
      <c r="F36" s="121"/>
      <c r="G36" s="23">
        <f t="shared" si="1"/>
        <v>0</v>
      </c>
      <c r="H36" s="24"/>
      <c r="I36" s="24"/>
      <c r="J36" s="25"/>
      <c r="K36" s="122"/>
      <c r="L36" s="123"/>
    </row>
    <row r="37" spans="1:12" ht="14.25" customHeight="1" x14ac:dyDescent="0.35">
      <c r="A37" s="118">
        <v>46168</v>
      </c>
      <c r="B37" s="119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23"/>
    </row>
    <row r="38" spans="1:12" ht="14.25" customHeight="1" x14ac:dyDescent="0.35">
      <c r="A38" s="118">
        <v>46169</v>
      </c>
      <c r="B38" s="119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22"/>
      <c r="L38" s="123"/>
    </row>
    <row r="39" spans="1:12" ht="14.25" customHeight="1" x14ac:dyDescent="0.35">
      <c r="A39" s="118">
        <v>46170</v>
      </c>
      <c r="B39" s="119"/>
      <c r="C39" s="22"/>
      <c r="D39" s="22"/>
      <c r="E39" s="120">
        <f t="shared" si="0"/>
        <v>0</v>
      </c>
      <c r="F39" s="121"/>
      <c r="G39" s="23">
        <f t="shared" si="1"/>
        <v>0</v>
      </c>
      <c r="H39" s="24"/>
      <c r="I39" s="24"/>
      <c r="J39" s="25"/>
      <c r="K39" s="122"/>
      <c r="L39" s="123"/>
    </row>
    <row r="40" spans="1:12" ht="14.25" customHeight="1" x14ac:dyDescent="0.35">
      <c r="A40" s="118">
        <v>46171</v>
      </c>
      <c r="B40" s="119"/>
      <c r="C40" s="22"/>
      <c r="D40" s="22"/>
      <c r="E40" s="120">
        <f>(((D40-C40+(D40&lt;C40))*24))-(IF(((D40-C40+(D40&lt;C40))*24)&gt;4,0.5,0))</f>
        <v>0</v>
      </c>
      <c r="F40" s="121"/>
      <c r="G40" s="23">
        <f t="shared" si="1"/>
        <v>0</v>
      </c>
      <c r="H40" s="24"/>
      <c r="I40" s="24"/>
      <c r="J40" s="25"/>
      <c r="K40" s="122"/>
      <c r="L40" s="123"/>
    </row>
    <row r="41" spans="1:12" ht="14.25" customHeight="1" thickBot="1" x14ac:dyDescent="0.4">
      <c r="A41" s="145">
        <v>46172</v>
      </c>
      <c r="B41" s="146"/>
      <c r="C41" s="26"/>
      <c r="D41" s="26"/>
      <c r="E41" s="128">
        <f>(((D41-C41+(D41&lt;C41))*24))-(IF(((D41-C41+(D41&lt;C41))*24)&gt;4,0.5,0))</f>
        <v>0</v>
      </c>
      <c r="F41" s="129"/>
      <c r="G41" s="27">
        <f t="shared" ref="G41" si="2">IF((MOD(D41-C41,1)*24-(D41&lt;C41)*(22-6)-MEDIAN(D41*24,22,6)+MEDIAN(C41*24,22,6))&gt;4,(MOD(D41-C41,1)*24-(D41&lt;C41)*(22-6)-MEDIAN(D41*24,22,6)+MEDIAN(C41*24,22,6))-0.5,(MOD(D41-C41,1)*24-(D41&lt;C41)*(22-6)-MEDIAN(D41*24,22,6)+MEDIAN(C41*24,22,6)))</f>
        <v>0</v>
      </c>
      <c r="H41" s="28"/>
      <c r="I41" s="28"/>
      <c r="J41" s="29"/>
      <c r="K41" s="178" t="s">
        <v>7</v>
      </c>
      <c r="L41" s="179"/>
    </row>
    <row r="42" spans="1:12" ht="14.25" customHeight="1" thickBot="1" x14ac:dyDescent="0.4">
      <c r="A42" s="156">
        <v>45808</v>
      </c>
      <c r="B42" s="157"/>
      <c r="C42" s="26"/>
      <c r="D42" s="26"/>
      <c r="E42" s="128">
        <f t="shared" si="0"/>
        <v>0</v>
      </c>
      <c r="F42" s="129"/>
      <c r="G42" s="27">
        <f t="shared" si="1"/>
        <v>0</v>
      </c>
      <c r="H42" s="28"/>
      <c r="I42" s="28"/>
      <c r="J42" s="29"/>
      <c r="K42" s="178" t="s">
        <v>8</v>
      </c>
      <c r="L42" s="179"/>
    </row>
    <row r="43" spans="1:12" ht="15.75" customHeight="1" thickBot="1" x14ac:dyDescent="0.4">
      <c r="A43" s="147"/>
      <c r="B43" s="148"/>
      <c r="C43" s="148"/>
      <c r="D43" s="148"/>
      <c r="E43" s="149" t="s">
        <v>0</v>
      </c>
      <c r="F43" s="150"/>
      <c r="G43" s="150"/>
      <c r="H43" s="150"/>
      <c r="I43" s="150"/>
      <c r="J43" s="150"/>
      <c r="K43" s="151"/>
      <c r="L43" s="62">
        <f>SUM(E12:F42)+(SUM(I45+L45+L47+I48+E47+E48+B48)*K7)</f>
        <v>16</v>
      </c>
    </row>
    <row r="44" spans="1:12" x14ac:dyDescent="0.35">
      <c r="A44" s="30"/>
      <c r="B44" s="87"/>
      <c r="C44" s="87"/>
      <c r="D44" s="87"/>
      <c r="E44" s="88"/>
      <c r="F44" s="88"/>
      <c r="G44" s="88"/>
      <c r="H44" s="89"/>
      <c r="I44" s="90"/>
      <c r="J44" s="90"/>
      <c r="K44" s="90"/>
      <c r="L44" s="31"/>
    </row>
    <row r="45" spans="1:12" x14ac:dyDescent="0.35">
      <c r="A45" s="63" t="s">
        <v>10</v>
      </c>
      <c r="B45" s="91">
        <f>COUNTIF(E12:F42,"&gt;3")</f>
        <v>0</v>
      </c>
      <c r="C45" s="92"/>
      <c r="D45" s="93" t="s">
        <v>45</v>
      </c>
      <c r="E45" s="91">
        <f>SUM(E12:F42)</f>
        <v>0</v>
      </c>
      <c r="F45" s="92"/>
      <c r="G45" s="162" t="s">
        <v>13</v>
      </c>
      <c r="H45" s="162"/>
      <c r="I45" s="91">
        <f>COUNTIF(K12:L42,"public holiday")</f>
        <v>2</v>
      </c>
      <c r="J45" s="92"/>
      <c r="K45" s="93" t="s">
        <v>23</v>
      </c>
      <c r="L45" s="64">
        <f>COUNTIF(K12:L42,"D")+((COUNTIF(K12:L42,"D/2"))/2)</f>
        <v>0</v>
      </c>
    </row>
    <row r="46" spans="1:12" ht="36.75" customHeight="1" x14ac:dyDescent="0.35">
      <c r="A46" s="94" t="s">
        <v>11</v>
      </c>
      <c r="B46" s="65">
        <f>SUMIF(K12:L42,"public holiday",E12:F42)</f>
        <v>0</v>
      </c>
      <c r="C46" s="66"/>
      <c r="D46" s="53" t="s">
        <v>14</v>
      </c>
      <c r="E46" s="65">
        <f>IF(L43&gt;K8,L43-K8,0)</f>
        <v>0</v>
      </c>
      <c r="F46" s="66"/>
      <c r="G46" s="163" t="s">
        <v>14</v>
      </c>
      <c r="H46" s="163"/>
      <c r="I46" s="65">
        <f>SUM(G12:G42)</f>
        <v>0</v>
      </c>
      <c r="J46" s="66"/>
      <c r="K46" s="66" t="s">
        <v>46</v>
      </c>
      <c r="L46" s="95">
        <f>SUMIF(K12:L42,"Saturday",E12:F42)</f>
        <v>0</v>
      </c>
    </row>
    <row r="47" spans="1:12" x14ac:dyDescent="0.35">
      <c r="A47" s="96" t="s">
        <v>12</v>
      </c>
      <c r="B47" s="32">
        <f>SUMIF(K12:L42,"Sunday",E12:F42)</f>
        <v>0</v>
      </c>
      <c r="C47" s="33"/>
      <c r="D47" s="34" t="s">
        <v>15</v>
      </c>
      <c r="E47" s="32">
        <f>COUNTIF(K12:L42,"L")+((COUNTIF(K12:L42,"L/2"))/2)</f>
        <v>0</v>
      </c>
      <c r="F47" s="34"/>
      <c r="G47" s="143" t="s">
        <v>15</v>
      </c>
      <c r="H47" s="143"/>
      <c r="I47" s="32">
        <f>COUNTIF(K12:L42,"LRP")+((COUNTIF(K12:L42,"LRP/2"))/2)</f>
        <v>0</v>
      </c>
      <c r="J47" s="33"/>
      <c r="K47" s="34" t="s">
        <v>16</v>
      </c>
      <c r="L47" s="97">
        <f>COUNTIF(K12:L42,"PN")</f>
        <v>0</v>
      </c>
    </row>
    <row r="48" spans="1:12" ht="17.149999999999999" customHeight="1" thickBot="1" x14ac:dyDescent="0.4">
      <c r="A48" s="52" t="s">
        <v>17</v>
      </c>
      <c r="B48" s="35">
        <f>COUNTIF(K12:L42,"OČR")+((COUNTIF(K12:L42,"OČR/2"))/2)</f>
        <v>0</v>
      </c>
      <c r="C48" s="36"/>
      <c r="D48" s="51" t="s">
        <v>1</v>
      </c>
      <c r="E48" s="35">
        <f>COUNTIF(K12:L42,"A")</f>
        <v>0</v>
      </c>
      <c r="F48" s="36"/>
      <c r="G48" s="144" t="s">
        <v>18</v>
      </c>
      <c r="H48" s="144"/>
      <c r="I48" s="37">
        <f>COUNTIF(K12:L42,"NV")+((COUNTIF(K12:L42,"NV/2"))/2)</f>
        <v>0</v>
      </c>
      <c r="J48" s="36"/>
      <c r="K48" s="38" t="s">
        <v>29</v>
      </c>
      <c r="L48" s="39">
        <v>0</v>
      </c>
    </row>
    <row r="49" spans="1:12" x14ac:dyDescent="0.35">
      <c r="A49" s="40" t="s">
        <v>19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2"/>
    </row>
    <row r="50" spans="1:12" x14ac:dyDescent="0.35">
      <c r="A50" s="43" t="s">
        <v>39</v>
      </c>
      <c r="B50" s="98"/>
      <c r="C50" s="98"/>
      <c r="D50" s="98" t="s">
        <v>40</v>
      </c>
      <c r="E50" s="98"/>
      <c r="F50" s="98"/>
      <c r="G50" s="98" t="s">
        <v>47</v>
      </c>
      <c r="H50" s="98"/>
      <c r="I50" s="98" t="s">
        <v>41</v>
      </c>
      <c r="J50" s="98"/>
      <c r="K50" s="99"/>
      <c r="L50" s="44"/>
    </row>
    <row r="51" spans="1:12" x14ac:dyDescent="0.35">
      <c r="A51" s="43" t="s">
        <v>42</v>
      </c>
      <c r="B51" s="98"/>
      <c r="C51" s="98"/>
      <c r="D51" s="98" t="s">
        <v>43</v>
      </c>
      <c r="E51" s="98"/>
      <c r="F51" s="98"/>
      <c r="G51" s="98" t="s">
        <v>49</v>
      </c>
      <c r="H51" s="98"/>
      <c r="I51" s="98" t="s">
        <v>48</v>
      </c>
      <c r="J51" s="98"/>
      <c r="K51" s="98"/>
      <c r="L51" s="45"/>
    </row>
    <row r="52" spans="1:12" x14ac:dyDescent="0.35">
      <c r="A52" s="46" t="s">
        <v>20</v>
      </c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44"/>
    </row>
    <row r="53" spans="1:12" x14ac:dyDescent="0.35">
      <c r="A53" s="43" t="s">
        <v>2</v>
      </c>
      <c r="B53" s="98"/>
      <c r="C53" s="98" t="s">
        <v>3</v>
      </c>
      <c r="D53" s="98"/>
      <c r="E53" s="98" t="s">
        <v>4</v>
      </c>
      <c r="F53" s="98"/>
      <c r="G53" s="98"/>
      <c r="H53" s="98" t="s">
        <v>5</v>
      </c>
      <c r="I53" s="98"/>
      <c r="J53" s="98" t="s">
        <v>6</v>
      </c>
      <c r="K53" s="98"/>
      <c r="L53" s="44"/>
    </row>
    <row r="54" spans="1:12" ht="15" thickBot="1" x14ac:dyDescent="0.4">
      <c r="A54" s="4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9"/>
    </row>
  </sheetData>
  <mergeCells count="120">
    <mergeCell ref="G46:H46"/>
    <mergeCell ref="G47:H47"/>
    <mergeCell ref="G48:H48"/>
    <mergeCell ref="A41:B41"/>
    <mergeCell ref="E41:F41"/>
    <mergeCell ref="K41:L41"/>
    <mergeCell ref="A42:B42"/>
    <mergeCell ref="E42:F42"/>
    <mergeCell ref="K42:L42"/>
    <mergeCell ref="A43:D43"/>
    <mergeCell ref="E43:K43"/>
    <mergeCell ref="G45:H45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5:L15"/>
    <mergeCell ref="A18:B18"/>
    <mergeCell ref="E18:F18"/>
    <mergeCell ref="K18:L18"/>
    <mergeCell ref="K16:L16"/>
    <mergeCell ref="K17:L17"/>
    <mergeCell ref="A15:B15"/>
    <mergeCell ref="E15:F15"/>
    <mergeCell ref="A16:B16"/>
    <mergeCell ref="E16:F16"/>
    <mergeCell ref="K14:L14"/>
    <mergeCell ref="A13:B13"/>
    <mergeCell ref="E13:F13"/>
    <mergeCell ref="K13:L13"/>
    <mergeCell ref="A14:B14"/>
    <mergeCell ref="E14:F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D39EE-4046-47C1-8334-DEAB5429520C}">
  <dimension ref="A1:P53"/>
  <sheetViews>
    <sheetView topLeftCell="A27" zoomScale="52" zoomScaleNormal="98" workbookViewId="0">
      <selection activeCell="L43" sqref="L43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58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22*K7</f>
        <v>176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18">
        <v>46174</v>
      </c>
      <c r="B12" s="119"/>
      <c r="C12" s="74"/>
      <c r="D12" s="74"/>
      <c r="E12" s="168">
        <f>(((D12-C12+(D12&lt;C12))*24))-(IF(((D12-C12+(D12&lt;C12))*24)&gt;4,0.5,0))</f>
        <v>0</v>
      </c>
      <c r="F12" s="169"/>
      <c r="G12" s="75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76"/>
      <c r="I12" s="76"/>
      <c r="J12" s="77"/>
      <c r="K12" s="122"/>
      <c r="L12" s="123"/>
    </row>
    <row r="13" spans="1:16" ht="14.25" customHeight="1" x14ac:dyDescent="0.35">
      <c r="A13" s="154">
        <v>46175</v>
      </c>
      <c r="B13" s="155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18">
        <v>46176</v>
      </c>
      <c r="B14" s="119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22"/>
      <c r="L14" s="123"/>
    </row>
    <row r="15" spans="1:16" ht="14.25" customHeight="1" x14ac:dyDescent="0.35">
      <c r="A15" s="154">
        <v>46177</v>
      </c>
      <c r="B15" s="155"/>
      <c r="C15" s="22"/>
      <c r="D15" s="22"/>
      <c r="E15" s="120">
        <f t="shared" ref="E15:E39" si="0">(((D15-C15+(D15&lt;C15))*24))-(IF(((D15-C15+(D15&lt;C15))*24)&gt;4,0.5,0))</f>
        <v>0</v>
      </c>
      <c r="F15" s="121"/>
      <c r="G15" s="23">
        <f t="shared" ref="G15:G41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22"/>
      <c r="L15" s="123"/>
    </row>
    <row r="16" spans="1:16" ht="14.25" customHeight="1" x14ac:dyDescent="0.35">
      <c r="A16" s="118">
        <v>46178</v>
      </c>
      <c r="B16" s="119"/>
      <c r="C16" s="22"/>
      <c r="D16" s="22"/>
      <c r="E16" s="120">
        <f t="shared" si="0"/>
        <v>0</v>
      </c>
      <c r="F16" s="121"/>
      <c r="G16" s="23">
        <f t="shared" si="1"/>
        <v>0</v>
      </c>
      <c r="H16" s="24"/>
      <c r="I16" s="24"/>
      <c r="J16" s="25"/>
      <c r="K16" s="138"/>
      <c r="L16" s="139"/>
    </row>
    <row r="17" spans="1:12" ht="14.25" customHeight="1" x14ac:dyDescent="0.35">
      <c r="A17" s="160">
        <v>46179</v>
      </c>
      <c r="B17" s="161"/>
      <c r="C17" s="26"/>
      <c r="D17" s="26"/>
      <c r="E17" s="128">
        <f t="shared" si="0"/>
        <v>0</v>
      </c>
      <c r="F17" s="129"/>
      <c r="G17" s="27">
        <f t="shared" si="1"/>
        <v>0</v>
      </c>
      <c r="H17" s="28"/>
      <c r="I17" s="28"/>
      <c r="J17" s="29"/>
      <c r="K17" s="180" t="s">
        <v>7</v>
      </c>
      <c r="L17" s="181"/>
    </row>
    <row r="18" spans="1:12" ht="14.25" customHeight="1" x14ac:dyDescent="0.35">
      <c r="A18" s="145">
        <v>46180</v>
      </c>
      <c r="B18" s="146"/>
      <c r="C18" s="26"/>
      <c r="D18" s="26"/>
      <c r="E18" s="128">
        <f t="shared" si="0"/>
        <v>0</v>
      </c>
      <c r="F18" s="129"/>
      <c r="G18" s="27">
        <f t="shared" si="1"/>
        <v>0</v>
      </c>
      <c r="H18" s="28"/>
      <c r="I18" s="28"/>
      <c r="J18" s="29"/>
      <c r="K18" s="130" t="s">
        <v>8</v>
      </c>
      <c r="L18" s="131"/>
    </row>
    <row r="19" spans="1:12" ht="14.25" customHeight="1" x14ac:dyDescent="0.35">
      <c r="A19" s="154">
        <v>46181</v>
      </c>
      <c r="B19" s="155"/>
      <c r="C19" s="22"/>
      <c r="D19" s="22"/>
      <c r="E19" s="120">
        <f t="shared" si="0"/>
        <v>0</v>
      </c>
      <c r="F19" s="121"/>
      <c r="G19" s="23">
        <f t="shared" si="1"/>
        <v>0</v>
      </c>
      <c r="H19" s="24"/>
      <c r="I19" s="24"/>
      <c r="J19" s="25"/>
      <c r="K19" s="122"/>
      <c r="L19" s="123"/>
    </row>
    <row r="20" spans="1:12" ht="14.25" customHeight="1" x14ac:dyDescent="0.35">
      <c r="A20" s="118">
        <v>46182</v>
      </c>
      <c r="B20" s="119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54">
        <v>46183</v>
      </c>
      <c r="B21" s="155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22"/>
      <c r="L21" s="123"/>
    </row>
    <row r="22" spans="1:12" ht="14.25" customHeight="1" x14ac:dyDescent="0.35">
      <c r="A22" s="118">
        <v>46184</v>
      </c>
      <c r="B22" s="119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22"/>
      <c r="L22" s="123"/>
    </row>
    <row r="23" spans="1:12" ht="14.25" customHeight="1" x14ac:dyDescent="0.35">
      <c r="A23" s="154">
        <v>46185</v>
      </c>
      <c r="B23" s="155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23"/>
    </row>
    <row r="24" spans="1:12" ht="14.25" customHeight="1" x14ac:dyDescent="0.35">
      <c r="A24" s="145">
        <v>46186</v>
      </c>
      <c r="B24" s="146"/>
      <c r="C24" s="26"/>
      <c r="D24" s="26"/>
      <c r="E24" s="128">
        <f t="shared" si="0"/>
        <v>0</v>
      </c>
      <c r="F24" s="129"/>
      <c r="G24" s="27">
        <f t="shared" si="1"/>
        <v>0</v>
      </c>
      <c r="H24" s="28"/>
      <c r="I24" s="28"/>
      <c r="J24" s="29"/>
      <c r="K24" s="180" t="s">
        <v>7</v>
      </c>
      <c r="L24" s="181"/>
    </row>
    <row r="25" spans="1:12" ht="14.25" customHeight="1" x14ac:dyDescent="0.35">
      <c r="A25" s="160">
        <v>46187</v>
      </c>
      <c r="B25" s="161"/>
      <c r="C25" s="26"/>
      <c r="D25" s="26"/>
      <c r="E25" s="128">
        <f t="shared" si="0"/>
        <v>0</v>
      </c>
      <c r="F25" s="129"/>
      <c r="G25" s="27">
        <f t="shared" si="1"/>
        <v>0</v>
      </c>
      <c r="H25" s="28"/>
      <c r="I25" s="28"/>
      <c r="J25" s="29"/>
      <c r="K25" s="130" t="s">
        <v>8</v>
      </c>
      <c r="L25" s="131"/>
    </row>
    <row r="26" spans="1:12" ht="14.25" customHeight="1" x14ac:dyDescent="0.35">
      <c r="A26" s="118">
        <v>46188</v>
      </c>
      <c r="B26" s="119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22"/>
      <c r="L26" s="123"/>
    </row>
    <row r="27" spans="1:12" ht="14.25" customHeight="1" x14ac:dyDescent="0.35">
      <c r="A27" s="154">
        <v>46189</v>
      </c>
      <c r="B27" s="155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18">
        <v>46190</v>
      </c>
      <c r="B28" s="119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22"/>
      <c r="L28" s="123"/>
    </row>
    <row r="29" spans="1:12" ht="14.25" customHeight="1" x14ac:dyDescent="0.35">
      <c r="A29" s="154">
        <v>46191</v>
      </c>
      <c r="B29" s="155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22"/>
      <c r="L29" s="123"/>
    </row>
    <row r="30" spans="1:12" ht="14.25" customHeight="1" x14ac:dyDescent="0.35">
      <c r="A30" s="118">
        <v>46192</v>
      </c>
      <c r="B30" s="119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23"/>
    </row>
    <row r="31" spans="1:12" ht="14.25" customHeight="1" x14ac:dyDescent="0.35">
      <c r="A31" s="160">
        <v>46193</v>
      </c>
      <c r="B31" s="161"/>
      <c r="C31" s="26"/>
      <c r="D31" s="26"/>
      <c r="E31" s="128">
        <f t="shared" si="0"/>
        <v>0</v>
      </c>
      <c r="F31" s="129"/>
      <c r="G31" s="27">
        <f t="shared" si="1"/>
        <v>0</v>
      </c>
      <c r="H31" s="28"/>
      <c r="I31" s="28"/>
      <c r="J31" s="29"/>
      <c r="K31" s="180" t="s">
        <v>7</v>
      </c>
      <c r="L31" s="181"/>
    </row>
    <row r="32" spans="1:12" ht="14.25" customHeight="1" x14ac:dyDescent="0.35">
      <c r="A32" s="145">
        <v>46194</v>
      </c>
      <c r="B32" s="146"/>
      <c r="C32" s="26"/>
      <c r="D32" s="26"/>
      <c r="E32" s="128">
        <f t="shared" si="0"/>
        <v>0</v>
      </c>
      <c r="F32" s="129"/>
      <c r="G32" s="27">
        <f t="shared" si="1"/>
        <v>0</v>
      </c>
      <c r="H32" s="28"/>
      <c r="I32" s="28"/>
      <c r="J32" s="29"/>
      <c r="K32" s="130" t="s">
        <v>8</v>
      </c>
      <c r="L32" s="131"/>
    </row>
    <row r="33" spans="1:12" ht="14.25" customHeight="1" x14ac:dyDescent="0.35">
      <c r="A33" s="154">
        <v>46195</v>
      </c>
      <c r="B33" s="155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22"/>
      <c r="L33" s="123"/>
    </row>
    <row r="34" spans="1:12" ht="14.25" customHeight="1" x14ac:dyDescent="0.35">
      <c r="A34" s="118">
        <v>46196</v>
      </c>
      <c r="B34" s="119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54">
        <v>46197</v>
      </c>
      <c r="B35" s="155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22"/>
      <c r="L35" s="123"/>
    </row>
    <row r="36" spans="1:12" ht="14.25" customHeight="1" x14ac:dyDescent="0.35">
      <c r="A36" s="118">
        <v>46198</v>
      </c>
      <c r="B36" s="119"/>
      <c r="C36" s="22"/>
      <c r="D36" s="22"/>
      <c r="E36" s="120">
        <f t="shared" si="0"/>
        <v>0</v>
      </c>
      <c r="F36" s="121"/>
      <c r="G36" s="23">
        <f t="shared" si="1"/>
        <v>0</v>
      </c>
      <c r="H36" s="24"/>
      <c r="I36" s="24"/>
      <c r="J36" s="25"/>
      <c r="K36" s="122"/>
      <c r="L36" s="123"/>
    </row>
    <row r="37" spans="1:12" ht="14.25" customHeight="1" x14ac:dyDescent="0.35">
      <c r="A37" s="154">
        <v>46199</v>
      </c>
      <c r="B37" s="155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23"/>
    </row>
    <row r="38" spans="1:12" ht="14.25" customHeight="1" x14ac:dyDescent="0.35">
      <c r="A38" s="145">
        <v>46200</v>
      </c>
      <c r="B38" s="146"/>
      <c r="C38" s="26"/>
      <c r="D38" s="26"/>
      <c r="E38" s="128">
        <f t="shared" si="0"/>
        <v>0</v>
      </c>
      <c r="F38" s="129"/>
      <c r="G38" s="27">
        <f t="shared" si="1"/>
        <v>0</v>
      </c>
      <c r="H38" s="28"/>
      <c r="I38" s="28"/>
      <c r="J38" s="29"/>
      <c r="K38" s="180" t="s">
        <v>7</v>
      </c>
      <c r="L38" s="181"/>
    </row>
    <row r="39" spans="1:12" ht="14.25" customHeight="1" x14ac:dyDescent="0.35">
      <c r="A39" s="160">
        <v>46201</v>
      </c>
      <c r="B39" s="161"/>
      <c r="C39" s="26"/>
      <c r="D39" s="26"/>
      <c r="E39" s="128">
        <f t="shared" si="0"/>
        <v>0</v>
      </c>
      <c r="F39" s="129"/>
      <c r="G39" s="27">
        <f t="shared" si="1"/>
        <v>0</v>
      </c>
      <c r="H39" s="28"/>
      <c r="I39" s="28"/>
      <c r="J39" s="29"/>
      <c r="K39" s="130" t="s">
        <v>8</v>
      </c>
      <c r="L39" s="131"/>
    </row>
    <row r="40" spans="1:12" ht="14.25" customHeight="1" x14ac:dyDescent="0.35">
      <c r="A40" s="118">
        <v>46202</v>
      </c>
      <c r="B40" s="119"/>
      <c r="C40" s="22"/>
      <c r="D40" s="22"/>
      <c r="E40" s="120">
        <f>(((D40-C40+(D40&lt;C40))*24))-(IF(((D40-C40+(D40&lt;C40))*24)&gt;4,0.5,0))</f>
        <v>0</v>
      </c>
      <c r="F40" s="121"/>
      <c r="G40" s="23">
        <f t="shared" si="1"/>
        <v>0</v>
      </c>
      <c r="H40" s="24"/>
      <c r="I40" s="24"/>
      <c r="J40" s="25"/>
      <c r="K40" s="122"/>
      <c r="L40" s="123"/>
    </row>
    <row r="41" spans="1:12" ht="14.25" customHeight="1" thickBot="1" x14ac:dyDescent="0.4">
      <c r="A41" s="154">
        <v>46203</v>
      </c>
      <c r="B41" s="155"/>
      <c r="C41" s="22"/>
      <c r="D41" s="22"/>
      <c r="E41" s="120">
        <f>(((D41-C41+(D41&lt;C41))*24))-(IF(((D41-C41+(D41&lt;C41))*24)&gt;4,0.5,0))</f>
        <v>0</v>
      </c>
      <c r="F41" s="121"/>
      <c r="G41" s="23">
        <f t="shared" si="1"/>
        <v>0</v>
      </c>
      <c r="H41" s="24"/>
      <c r="I41" s="24"/>
      <c r="J41" s="25"/>
      <c r="K41" s="122"/>
      <c r="L41" s="123"/>
    </row>
    <row r="42" spans="1:12" ht="15.75" customHeight="1" thickBot="1" x14ac:dyDescent="0.4">
      <c r="A42" s="147"/>
      <c r="B42" s="148"/>
      <c r="C42" s="148"/>
      <c r="D42" s="148"/>
      <c r="E42" s="149" t="s">
        <v>0</v>
      </c>
      <c r="F42" s="150"/>
      <c r="G42" s="150"/>
      <c r="H42" s="150"/>
      <c r="I42" s="150"/>
      <c r="J42" s="150"/>
      <c r="K42" s="151"/>
      <c r="L42" s="62">
        <f>SUM(E12:F41)+(SUM(I44+L44+L46+I47+E46+E47+B47)*K7)</f>
        <v>0</v>
      </c>
    </row>
    <row r="43" spans="1:12" x14ac:dyDescent="0.35">
      <c r="A43" s="30"/>
      <c r="B43" s="87"/>
      <c r="C43" s="87"/>
      <c r="D43" s="87"/>
      <c r="E43" s="88"/>
      <c r="F43" s="88"/>
      <c r="G43" s="88"/>
      <c r="H43" s="89"/>
      <c r="I43" s="90"/>
      <c r="J43" s="90"/>
      <c r="K43" s="90"/>
      <c r="L43" s="31"/>
    </row>
    <row r="44" spans="1:12" x14ac:dyDescent="0.35">
      <c r="A44" s="63" t="s">
        <v>10</v>
      </c>
      <c r="B44" s="91">
        <f>COUNTIF(E12:F41,"&gt;3")</f>
        <v>0</v>
      </c>
      <c r="C44" s="92"/>
      <c r="D44" s="93" t="s">
        <v>45</v>
      </c>
      <c r="E44" s="91">
        <f>SUM(E12:F41)</f>
        <v>0</v>
      </c>
      <c r="F44" s="92"/>
      <c r="G44" s="162" t="s">
        <v>13</v>
      </c>
      <c r="H44" s="162"/>
      <c r="I44" s="91">
        <f>COUNTIF(K12:L41,"public holiday")</f>
        <v>0</v>
      </c>
      <c r="J44" s="92"/>
      <c r="K44" s="93" t="s">
        <v>23</v>
      </c>
      <c r="L44" s="64">
        <f>COUNTIF(K12:L41,"D")+((COUNTIF(K12:L41,"D/2"))/2)</f>
        <v>0</v>
      </c>
    </row>
    <row r="45" spans="1:12" ht="36.75" customHeight="1" x14ac:dyDescent="0.35">
      <c r="A45" s="94" t="s">
        <v>11</v>
      </c>
      <c r="B45" s="65">
        <f>SUMIF(K12:L41,"public holiday",E12:F41)</f>
        <v>0</v>
      </c>
      <c r="C45" s="66"/>
      <c r="D45" s="53" t="s">
        <v>14</v>
      </c>
      <c r="E45" s="65">
        <f>IF(L42&gt;K8,L42-K8,0)</f>
        <v>0</v>
      </c>
      <c r="F45" s="66"/>
      <c r="G45" s="163" t="s">
        <v>14</v>
      </c>
      <c r="H45" s="163"/>
      <c r="I45" s="65">
        <f>SUM(G12:G41)</f>
        <v>0</v>
      </c>
      <c r="J45" s="66"/>
      <c r="K45" s="66" t="s">
        <v>46</v>
      </c>
      <c r="L45" s="95">
        <f>SUMIF(K12:L41,"Saturday",E12:F41)</f>
        <v>0</v>
      </c>
    </row>
    <row r="46" spans="1:12" x14ac:dyDescent="0.35">
      <c r="A46" s="96" t="s">
        <v>12</v>
      </c>
      <c r="B46" s="32">
        <f>SUMIF(K12:L41,"Sunday",E12:F41)</f>
        <v>0</v>
      </c>
      <c r="C46" s="33"/>
      <c r="D46" s="34" t="s">
        <v>15</v>
      </c>
      <c r="E46" s="32">
        <f>COUNTIF(K12:L41,"L")+((COUNTIF(K12:L41,"L/2"))/2)</f>
        <v>0</v>
      </c>
      <c r="F46" s="34"/>
      <c r="G46" s="143" t="s">
        <v>15</v>
      </c>
      <c r="H46" s="143"/>
      <c r="I46" s="32">
        <f>COUNTIF(K12:L41,"LRP")+((COUNTIF(K12:L41,"LRP/2"))/2)</f>
        <v>0</v>
      </c>
      <c r="J46" s="33"/>
      <c r="K46" s="34" t="s">
        <v>16</v>
      </c>
      <c r="L46" s="97">
        <f>COUNTIF(K12:L41,"PN")</f>
        <v>0</v>
      </c>
    </row>
    <row r="47" spans="1:12" ht="17.149999999999999" customHeight="1" thickBot="1" x14ac:dyDescent="0.4">
      <c r="A47" s="52" t="s">
        <v>17</v>
      </c>
      <c r="B47" s="35">
        <f>COUNTIF(K12:L41,"OČR")+((COUNTIF(K12:L41,"OČR/2"))/2)</f>
        <v>0</v>
      </c>
      <c r="C47" s="36"/>
      <c r="D47" s="51" t="s">
        <v>1</v>
      </c>
      <c r="E47" s="35">
        <f>COUNTIF(K12:L41,"A")</f>
        <v>0</v>
      </c>
      <c r="F47" s="36"/>
      <c r="G47" s="144" t="s">
        <v>18</v>
      </c>
      <c r="H47" s="144"/>
      <c r="I47" s="37">
        <f>COUNTIF(K12:L41,"NV")+((COUNTIF(K12:L41,"NV/2"))/2)</f>
        <v>0</v>
      </c>
      <c r="J47" s="36"/>
      <c r="K47" s="38" t="s">
        <v>29</v>
      </c>
      <c r="L47" s="39">
        <v>0</v>
      </c>
    </row>
    <row r="48" spans="1:12" x14ac:dyDescent="0.35">
      <c r="A48" s="40" t="s">
        <v>19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2"/>
    </row>
    <row r="49" spans="1:12" x14ac:dyDescent="0.35">
      <c r="A49" s="43" t="s">
        <v>39</v>
      </c>
      <c r="B49" s="98"/>
      <c r="C49" s="98"/>
      <c r="D49" s="98" t="s">
        <v>40</v>
      </c>
      <c r="E49" s="98"/>
      <c r="F49" s="98"/>
      <c r="G49" s="98" t="s">
        <v>47</v>
      </c>
      <c r="H49" s="98"/>
      <c r="I49" s="98" t="s">
        <v>41</v>
      </c>
      <c r="J49" s="98"/>
      <c r="K49" s="99"/>
      <c r="L49" s="44"/>
    </row>
    <row r="50" spans="1:12" x14ac:dyDescent="0.35">
      <c r="A50" s="43" t="s">
        <v>42</v>
      </c>
      <c r="B50" s="98"/>
      <c r="C50" s="98"/>
      <c r="D50" s="98" t="s">
        <v>43</v>
      </c>
      <c r="E50" s="98"/>
      <c r="F50" s="98"/>
      <c r="G50" s="98" t="s">
        <v>49</v>
      </c>
      <c r="H50" s="98"/>
      <c r="I50" s="98" t="s">
        <v>48</v>
      </c>
      <c r="J50" s="98"/>
      <c r="K50" s="98"/>
      <c r="L50" s="45"/>
    </row>
    <row r="51" spans="1:12" x14ac:dyDescent="0.35">
      <c r="A51" s="46" t="s">
        <v>20</v>
      </c>
      <c r="B51" s="98"/>
      <c r="C51" s="98"/>
      <c r="D51" s="98"/>
      <c r="E51" s="98"/>
      <c r="F51" s="98"/>
      <c r="G51" s="98"/>
      <c r="H51" s="98"/>
      <c r="I51" s="98"/>
      <c r="J51" s="98"/>
      <c r="K51" s="98"/>
      <c r="L51" s="44"/>
    </row>
    <row r="52" spans="1:12" x14ac:dyDescent="0.35">
      <c r="A52" s="43" t="s">
        <v>2</v>
      </c>
      <c r="B52" s="98"/>
      <c r="C52" s="98" t="s">
        <v>3</v>
      </c>
      <c r="D52" s="98"/>
      <c r="E52" s="98" t="s">
        <v>4</v>
      </c>
      <c r="F52" s="98"/>
      <c r="G52" s="98"/>
      <c r="H52" s="98" t="s">
        <v>5</v>
      </c>
      <c r="I52" s="98"/>
      <c r="J52" s="98" t="s">
        <v>6</v>
      </c>
      <c r="K52" s="98"/>
      <c r="L52" s="44"/>
    </row>
    <row r="53" spans="1:12" ht="15" thickBot="1" x14ac:dyDescent="0.4">
      <c r="A53" s="47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9"/>
    </row>
  </sheetData>
  <mergeCells count="117">
    <mergeCell ref="A42:D42"/>
    <mergeCell ref="E42:K42"/>
    <mergeCell ref="G44:H44"/>
    <mergeCell ref="G45:H45"/>
    <mergeCell ref="G46:H46"/>
    <mergeCell ref="G47:H47"/>
    <mergeCell ref="A41:B41"/>
    <mergeCell ref="E41:F41"/>
    <mergeCell ref="K41:L41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5D0BF-EAB5-4D34-949D-2AE8FC90E4B7}">
  <dimension ref="A1:P54"/>
  <sheetViews>
    <sheetView topLeftCell="A31" zoomScale="68" zoomScaleNormal="98" workbookViewId="0">
      <selection activeCell="L44" sqref="L44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59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23*K7</f>
        <v>184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18">
        <v>46204</v>
      </c>
      <c r="B12" s="119"/>
      <c r="C12" s="74"/>
      <c r="D12" s="74"/>
      <c r="E12" s="168">
        <f>(((D12-C12+(D12&lt;C12))*24))-(IF(((D12-C12+(D12&lt;C12))*24)&gt;4,0.5,0))</f>
        <v>0</v>
      </c>
      <c r="F12" s="169"/>
      <c r="G12" s="75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76"/>
      <c r="I12" s="76"/>
      <c r="J12" s="77"/>
      <c r="K12" s="122"/>
      <c r="L12" s="123"/>
    </row>
    <row r="13" spans="1:16" ht="14.25" customHeight="1" x14ac:dyDescent="0.35">
      <c r="A13" s="154">
        <v>46205</v>
      </c>
      <c r="B13" s="155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18">
        <v>46206</v>
      </c>
      <c r="B14" s="119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22"/>
      <c r="L14" s="123"/>
    </row>
    <row r="15" spans="1:16" ht="14.25" customHeight="1" x14ac:dyDescent="0.35">
      <c r="A15" s="160">
        <v>46207</v>
      </c>
      <c r="B15" s="161"/>
      <c r="C15" s="26"/>
      <c r="D15" s="26"/>
      <c r="E15" s="128">
        <f t="shared" ref="E15:E39" si="0">(((D15-C15+(D15&lt;C15))*24))-(IF(((D15-C15+(D15&lt;C15))*24)&gt;4,0.5,0))</f>
        <v>0</v>
      </c>
      <c r="F15" s="129"/>
      <c r="G15" s="27">
        <f t="shared" ref="G15:G42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8"/>
      <c r="I15" s="28"/>
      <c r="J15" s="29"/>
      <c r="K15" s="180" t="s">
        <v>7</v>
      </c>
      <c r="L15" s="181"/>
    </row>
    <row r="16" spans="1:16" ht="14.25" customHeight="1" x14ac:dyDescent="0.35">
      <c r="A16" s="132">
        <v>46208</v>
      </c>
      <c r="B16" s="133"/>
      <c r="C16" s="78"/>
      <c r="D16" s="78"/>
      <c r="E16" s="174">
        <f t="shared" si="0"/>
        <v>0</v>
      </c>
      <c r="F16" s="175"/>
      <c r="G16" s="79">
        <f t="shared" si="1"/>
        <v>0</v>
      </c>
      <c r="H16" s="80"/>
      <c r="I16" s="80"/>
      <c r="J16" s="81"/>
      <c r="K16" s="176" t="s">
        <v>9</v>
      </c>
      <c r="L16" s="177"/>
    </row>
    <row r="17" spans="1:12" ht="14.25" customHeight="1" x14ac:dyDescent="0.35">
      <c r="A17" s="172">
        <v>46209</v>
      </c>
      <c r="B17" s="173"/>
      <c r="C17" s="78"/>
      <c r="D17" s="78"/>
      <c r="E17" s="174">
        <f t="shared" si="0"/>
        <v>0</v>
      </c>
      <c r="F17" s="175"/>
      <c r="G17" s="79">
        <f t="shared" si="1"/>
        <v>0</v>
      </c>
      <c r="H17" s="80"/>
      <c r="I17" s="80"/>
      <c r="J17" s="81"/>
      <c r="K17" s="176" t="s">
        <v>9</v>
      </c>
      <c r="L17" s="177"/>
    </row>
    <row r="18" spans="1:12" ht="14.25" customHeight="1" x14ac:dyDescent="0.35">
      <c r="A18" s="118">
        <v>46210</v>
      </c>
      <c r="B18" s="119"/>
      <c r="C18" s="22"/>
      <c r="D18" s="22"/>
      <c r="E18" s="120">
        <f t="shared" si="0"/>
        <v>0</v>
      </c>
      <c r="F18" s="121"/>
      <c r="G18" s="23">
        <f t="shared" si="1"/>
        <v>0</v>
      </c>
      <c r="H18" s="24"/>
      <c r="I18" s="24"/>
      <c r="J18" s="25"/>
      <c r="K18" s="122"/>
      <c r="L18" s="123"/>
    </row>
    <row r="19" spans="1:12" ht="14.25" customHeight="1" x14ac:dyDescent="0.35">
      <c r="A19" s="154">
        <v>46211</v>
      </c>
      <c r="B19" s="155"/>
      <c r="C19" s="22"/>
      <c r="D19" s="22"/>
      <c r="E19" s="120">
        <f t="shared" si="0"/>
        <v>0</v>
      </c>
      <c r="F19" s="121"/>
      <c r="G19" s="23">
        <f t="shared" si="1"/>
        <v>0</v>
      </c>
      <c r="H19" s="24"/>
      <c r="I19" s="24"/>
      <c r="J19" s="25"/>
      <c r="K19" s="122"/>
      <c r="L19" s="123"/>
    </row>
    <row r="20" spans="1:12" ht="14.25" customHeight="1" x14ac:dyDescent="0.35">
      <c r="A20" s="118">
        <v>46212</v>
      </c>
      <c r="B20" s="119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54">
        <v>46213</v>
      </c>
      <c r="B21" s="155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22"/>
      <c r="L21" s="123"/>
    </row>
    <row r="22" spans="1:12" ht="14.25" customHeight="1" x14ac:dyDescent="0.35">
      <c r="A22" s="145">
        <v>46214</v>
      </c>
      <c r="B22" s="146"/>
      <c r="C22" s="26"/>
      <c r="D22" s="26"/>
      <c r="E22" s="128">
        <f t="shared" si="0"/>
        <v>0</v>
      </c>
      <c r="F22" s="129"/>
      <c r="G22" s="27">
        <f t="shared" si="1"/>
        <v>0</v>
      </c>
      <c r="H22" s="28"/>
      <c r="I22" s="28"/>
      <c r="J22" s="29"/>
      <c r="K22" s="180" t="s">
        <v>7</v>
      </c>
      <c r="L22" s="181"/>
    </row>
    <row r="23" spans="1:12" ht="14.25" customHeight="1" x14ac:dyDescent="0.35">
      <c r="A23" s="160">
        <v>46215</v>
      </c>
      <c r="B23" s="161"/>
      <c r="C23" s="26"/>
      <c r="D23" s="26"/>
      <c r="E23" s="128">
        <f t="shared" si="0"/>
        <v>0</v>
      </c>
      <c r="F23" s="129"/>
      <c r="G23" s="27">
        <f t="shared" si="1"/>
        <v>0</v>
      </c>
      <c r="H23" s="28"/>
      <c r="I23" s="28"/>
      <c r="J23" s="29"/>
      <c r="K23" s="130" t="s">
        <v>8</v>
      </c>
      <c r="L23" s="131"/>
    </row>
    <row r="24" spans="1:12" ht="14.25" customHeight="1" x14ac:dyDescent="0.35">
      <c r="A24" s="118">
        <v>46216</v>
      </c>
      <c r="B24" s="119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22"/>
      <c r="L24" s="123"/>
    </row>
    <row r="25" spans="1:12" ht="14.25" customHeight="1" x14ac:dyDescent="0.35">
      <c r="A25" s="154">
        <v>46217</v>
      </c>
      <c r="B25" s="155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38"/>
      <c r="L25" s="139"/>
    </row>
    <row r="26" spans="1:12" ht="14.25" customHeight="1" x14ac:dyDescent="0.35">
      <c r="A26" s="118">
        <v>46218</v>
      </c>
      <c r="B26" s="119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22"/>
      <c r="L26" s="123"/>
    </row>
    <row r="27" spans="1:12" ht="14.25" customHeight="1" x14ac:dyDescent="0.35">
      <c r="A27" s="154">
        <v>46219</v>
      </c>
      <c r="B27" s="155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18">
        <v>46220</v>
      </c>
      <c r="B28" s="119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22"/>
      <c r="L28" s="123"/>
    </row>
    <row r="29" spans="1:12" ht="14.25" customHeight="1" x14ac:dyDescent="0.35">
      <c r="A29" s="160">
        <v>46221</v>
      </c>
      <c r="B29" s="161"/>
      <c r="C29" s="26"/>
      <c r="D29" s="26"/>
      <c r="E29" s="128">
        <f>(((D29-C29+(D29&lt;C29))*24))-(IF(((D29-C29+(D29&lt;C29))*24)&gt;4,0.5,0))</f>
        <v>0</v>
      </c>
      <c r="F29" s="129"/>
      <c r="G29" s="27">
        <f t="shared" si="1"/>
        <v>0</v>
      </c>
      <c r="H29" s="28"/>
      <c r="I29" s="28"/>
      <c r="J29" s="29"/>
      <c r="K29" s="180" t="s">
        <v>7</v>
      </c>
      <c r="L29" s="181"/>
    </row>
    <row r="30" spans="1:12" ht="14.25" customHeight="1" x14ac:dyDescent="0.35">
      <c r="A30" s="145">
        <v>46222</v>
      </c>
      <c r="B30" s="146"/>
      <c r="C30" s="26"/>
      <c r="D30" s="26"/>
      <c r="E30" s="128">
        <f t="shared" si="0"/>
        <v>0</v>
      </c>
      <c r="F30" s="129"/>
      <c r="G30" s="27">
        <f t="shared" si="1"/>
        <v>0</v>
      </c>
      <c r="H30" s="28"/>
      <c r="I30" s="28"/>
      <c r="J30" s="29"/>
      <c r="K30" s="130" t="s">
        <v>8</v>
      </c>
      <c r="L30" s="131"/>
    </row>
    <row r="31" spans="1:12" ht="14.25" customHeight="1" x14ac:dyDescent="0.35">
      <c r="A31" s="154">
        <v>46223</v>
      </c>
      <c r="B31" s="155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22"/>
      <c r="L31" s="123"/>
    </row>
    <row r="32" spans="1:12" ht="14.25" customHeight="1" x14ac:dyDescent="0.35">
      <c r="A32" s="118">
        <v>46224</v>
      </c>
      <c r="B32" s="119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38"/>
      <c r="L32" s="139"/>
    </row>
    <row r="33" spans="1:12" ht="14.25" customHeight="1" x14ac:dyDescent="0.35">
      <c r="A33" s="154">
        <v>46225</v>
      </c>
      <c r="B33" s="155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22"/>
      <c r="L33" s="123"/>
    </row>
    <row r="34" spans="1:12" ht="14.25" customHeight="1" x14ac:dyDescent="0.35">
      <c r="A34" s="118">
        <v>46226</v>
      </c>
      <c r="B34" s="119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54">
        <v>46227</v>
      </c>
      <c r="B35" s="155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22"/>
      <c r="L35" s="123"/>
    </row>
    <row r="36" spans="1:12" ht="14.25" customHeight="1" x14ac:dyDescent="0.35">
      <c r="A36" s="145">
        <v>46228</v>
      </c>
      <c r="B36" s="146"/>
      <c r="C36" s="26"/>
      <c r="D36" s="26"/>
      <c r="E36" s="128">
        <f t="shared" si="0"/>
        <v>0</v>
      </c>
      <c r="F36" s="129"/>
      <c r="G36" s="27">
        <f t="shared" si="1"/>
        <v>0</v>
      </c>
      <c r="H36" s="28"/>
      <c r="I36" s="28"/>
      <c r="J36" s="29"/>
      <c r="K36" s="180" t="s">
        <v>7</v>
      </c>
      <c r="L36" s="181"/>
    </row>
    <row r="37" spans="1:12" ht="14.25" customHeight="1" x14ac:dyDescent="0.35">
      <c r="A37" s="160">
        <v>46229</v>
      </c>
      <c r="B37" s="161"/>
      <c r="C37" s="26"/>
      <c r="D37" s="26"/>
      <c r="E37" s="128">
        <f t="shared" si="0"/>
        <v>0</v>
      </c>
      <c r="F37" s="129"/>
      <c r="G37" s="27">
        <f t="shared" si="1"/>
        <v>0</v>
      </c>
      <c r="H37" s="28"/>
      <c r="I37" s="28"/>
      <c r="J37" s="29"/>
      <c r="K37" s="130" t="s">
        <v>8</v>
      </c>
      <c r="L37" s="131"/>
    </row>
    <row r="38" spans="1:12" ht="14.25" customHeight="1" x14ac:dyDescent="0.35">
      <c r="A38" s="118">
        <v>46230</v>
      </c>
      <c r="B38" s="119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22"/>
      <c r="L38" s="123"/>
    </row>
    <row r="39" spans="1:12" ht="14.25" customHeight="1" x14ac:dyDescent="0.35">
      <c r="A39" s="154">
        <v>46231</v>
      </c>
      <c r="B39" s="155"/>
      <c r="C39" s="22"/>
      <c r="D39" s="22"/>
      <c r="E39" s="120">
        <f t="shared" si="0"/>
        <v>0</v>
      </c>
      <c r="F39" s="121"/>
      <c r="G39" s="23">
        <f t="shared" si="1"/>
        <v>0</v>
      </c>
      <c r="H39" s="24"/>
      <c r="I39" s="24"/>
      <c r="J39" s="25"/>
      <c r="K39" s="138"/>
      <c r="L39" s="139"/>
    </row>
    <row r="40" spans="1:12" ht="14.25" customHeight="1" x14ac:dyDescent="0.35">
      <c r="A40" s="118">
        <v>46232</v>
      </c>
      <c r="B40" s="119"/>
      <c r="C40" s="22"/>
      <c r="D40" s="22"/>
      <c r="E40" s="120">
        <f>(((D40-C40+(D40&lt;C40))*24))-(IF(((D40-C40+(D40&lt;C40))*24)&gt;4,0.5,0))</f>
        <v>0</v>
      </c>
      <c r="F40" s="121"/>
      <c r="G40" s="23">
        <f t="shared" si="1"/>
        <v>0</v>
      </c>
      <c r="H40" s="24"/>
      <c r="I40" s="24"/>
      <c r="J40" s="25"/>
      <c r="K40" s="122"/>
      <c r="L40" s="123"/>
    </row>
    <row r="41" spans="1:12" ht="14.25" customHeight="1" x14ac:dyDescent="0.35">
      <c r="A41" s="154">
        <v>46233</v>
      </c>
      <c r="B41" s="155"/>
      <c r="C41" s="22"/>
      <c r="D41" s="22"/>
      <c r="E41" s="120">
        <f>(((D41-C41+(D41&lt;C41))*24))-(IF(((D41-C41+(D41&lt;C41))*24)&gt;4,0.5,0))</f>
        <v>0</v>
      </c>
      <c r="F41" s="121"/>
      <c r="G41" s="23">
        <f t="shared" ref="G41" si="2">IF((MOD(D41-C41,1)*24-(D41&lt;C41)*(22-6)-MEDIAN(D41*24,22,6)+MEDIAN(C41*24,22,6))&gt;4,(MOD(D41-C41,1)*24-(D41&lt;C41)*(22-6)-MEDIAN(D41*24,22,6)+MEDIAN(C41*24,22,6))-0.5,(MOD(D41-C41,1)*24-(D41&lt;C41)*(22-6)-MEDIAN(D41*24,22,6)+MEDIAN(C41*24,22,6)))</f>
        <v>0</v>
      </c>
      <c r="H41" s="24"/>
      <c r="I41" s="24"/>
      <c r="J41" s="25"/>
      <c r="K41" s="122"/>
      <c r="L41" s="123"/>
    </row>
    <row r="42" spans="1:12" ht="14.25" customHeight="1" thickBot="1" x14ac:dyDescent="0.4">
      <c r="A42" s="154">
        <v>46234</v>
      </c>
      <c r="B42" s="155"/>
      <c r="C42" s="22"/>
      <c r="D42" s="22"/>
      <c r="E42" s="120">
        <f>(((D42-C42+(D42&lt;C42))*24))-(IF(((D42-C42+(D42&lt;C42))*24)&gt;4,0.5,0))</f>
        <v>0</v>
      </c>
      <c r="F42" s="121"/>
      <c r="G42" s="23">
        <f t="shared" si="1"/>
        <v>0</v>
      </c>
      <c r="H42" s="24"/>
      <c r="I42" s="24"/>
      <c r="J42" s="25"/>
      <c r="K42" s="122"/>
      <c r="L42" s="123"/>
    </row>
    <row r="43" spans="1:12" ht="15.75" customHeight="1" thickBot="1" x14ac:dyDescent="0.4">
      <c r="A43" s="147"/>
      <c r="B43" s="148"/>
      <c r="C43" s="148"/>
      <c r="D43" s="148"/>
      <c r="E43" s="149" t="s">
        <v>0</v>
      </c>
      <c r="F43" s="150"/>
      <c r="G43" s="150"/>
      <c r="H43" s="150"/>
      <c r="I43" s="150"/>
      <c r="J43" s="150"/>
      <c r="K43" s="151"/>
      <c r="L43" s="62">
        <f>SUM(E12:F42)+(SUM(I45+L45+L47+I48+E47+E48+B48)*K7)</f>
        <v>16</v>
      </c>
    </row>
    <row r="44" spans="1:12" x14ac:dyDescent="0.35">
      <c r="A44" s="30"/>
      <c r="B44" s="87"/>
      <c r="C44" s="87"/>
      <c r="D44" s="87"/>
      <c r="E44" s="88"/>
      <c r="F44" s="88"/>
      <c r="G44" s="88"/>
      <c r="H44" s="89"/>
      <c r="I44" s="90"/>
      <c r="J44" s="90"/>
      <c r="K44" s="90"/>
      <c r="L44" s="31"/>
    </row>
    <row r="45" spans="1:12" x14ac:dyDescent="0.35">
      <c r="A45" s="63" t="s">
        <v>10</v>
      </c>
      <c r="B45" s="91">
        <f>COUNTIF(E12:F42,"&gt;3")</f>
        <v>0</v>
      </c>
      <c r="C45" s="92"/>
      <c r="D45" s="93" t="s">
        <v>45</v>
      </c>
      <c r="E45" s="91">
        <f>SUM(E12:F42)</f>
        <v>0</v>
      </c>
      <c r="F45" s="92"/>
      <c r="G45" s="162" t="s">
        <v>13</v>
      </c>
      <c r="H45" s="162"/>
      <c r="I45" s="91">
        <f>COUNTIF(K12:L42,"public holiday")</f>
        <v>2</v>
      </c>
      <c r="J45" s="92"/>
      <c r="K45" s="93" t="s">
        <v>23</v>
      </c>
      <c r="L45" s="64">
        <f>COUNTIF(K12:L42,"D")+((COUNTIF(K12:L42,"D/2"))/2)</f>
        <v>0</v>
      </c>
    </row>
    <row r="46" spans="1:12" ht="36.75" customHeight="1" x14ac:dyDescent="0.35">
      <c r="A46" s="94" t="s">
        <v>11</v>
      </c>
      <c r="B46" s="65">
        <f>SUMIF(K12:L42,"public holiday",E12:F42)</f>
        <v>0</v>
      </c>
      <c r="C46" s="66"/>
      <c r="D46" s="53" t="s">
        <v>14</v>
      </c>
      <c r="E46" s="65">
        <f>IF(L43&gt;K8,L43-K8,0)</f>
        <v>0</v>
      </c>
      <c r="F46" s="66"/>
      <c r="G46" s="163" t="s">
        <v>14</v>
      </c>
      <c r="H46" s="163"/>
      <c r="I46" s="65">
        <f>SUM(G12:G42)</f>
        <v>0</v>
      </c>
      <c r="J46" s="66"/>
      <c r="K46" s="66" t="s">
        <v>46</v>
      </c>
      <c r="L46" s="95">
        <f>SUMIF(K12:L42,"Saturday",E12:F42)</f>
        <v>0</v>
      </c>
    </row>
    <row r="47" spans="1:12" x14ac:dyDescent="0.35">
      <c r="A47" s="96" t="s">
        <v>12</v>
      </c>
      <c r="B47" s="32">
        <f>SUMIF(K12:L42,"Sunday",E12:F42)</f>
        <v>0</v>
      </c>
      <c r="C47" s="33"/>
      <c r="D47" s="34" t="s">
        <v>15</v>
      </c>
      <c r="E47" s="32">
        <f>COUNTIF(K12:L42,"L")+((COUNTIF(K12:L42,"L/2"))/2)</f>
        <v>0</v>
      </c>
      <c r="F47" s="34"/>
      <c r="G47" s="143" t="s">
        <v>15</v>
      </c>
      <c r="H47" s="143"/>
      <c r="I47" s="32">
        <f>COUNTIF(K12:L42,"LRP")+((COUNTIF(K12:L42,"LRP/2"))/2)</f>
        <v>0</v>
      </c>
      <c r="J47" s="33"/>
      <c r="K47" s="34" t="s">
        <v>16</v>
      </c>
      <c r="L47" s="97">
        <f>COUNTIF(K12:L42,"PN")</f>
        <v>0</v>
      </c>
    </row>
    <row r="48" spans="1:12" ht="17.149999999999999" customHeight="1" thickBot="1" x14ac:dyDescent="0.4">
      <c r="A48" s="52" t="s">
        <v>17</v>
      </c>
      <c r="B48" s="35">
        <f>COUNTIF(K12:L42,"OČR")+((COUNTIF(K12:L42,"OČR/2"))/2)</f>
        <v>0</v>
      </c>
      <c r="C48" s="36"/>
      <c r="D48" s="51" t="s">
        <v>1</v>
      </c>
      <c r="E48" s="35">
        <f>COUNTIF(K12:L42,"A")</f>
        <v>0</v>
      </c>
      <c r="F48" s="36"/>
      <c r="G48" s="144" t="s">
        <v>18</v>
      </c>
      <c r="H48" s="144"/>
      <c r="I48" s="37">
        <f>COUNTIF(K12:L42,"NV")+((COUNTIF(K12:L42,"NV/2"))/2)</f>
        <v>0</v>
      </c>
      <c r="J48" s="36"/>
      <c r="K48" s="38" t="s">
        <v>29</v>
      </c>
      <c r="L48" s="39">
        <v>0</v>
      </c>
    </row>
    <row r="49" spans="1:12" x14ac:dyDescent="0.35">
      <c r="A49" s="40" t="s">
        <v>19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2"/>
    </row>
    <row r="50" spans="1:12" x14ac:dyDescent="0.35">
      <c r="A50" s="43" t="s">
        <v>39</v>
      </c>
      <c r="B50" s="98"/>
      <c r="C50" s="98"/>
      <c r="D50" s="98" t="s">
        <v>40</v>
      </c>
      <c r="E50" s="98"/>
      <c r="F50" s="98"/>
      <c r="G50" s="98" t="s">
        <v>47</v>
      </c>
      <c r="H50" s="98"/>
      <c r="I50" s="98" t="s">
        <v>41</v>
      </c>
      <c r="J50" s="98"/>
      <c r="K50" s="99"/>
      <c r="L50" s="44"/>
    </row>
    <row r="51" spans="1:12" x14ac:dyDescent="0.35">
      <c r="A51" s="43" t="s">
        <v>42</v>
      </c>
      <c r="B51" s="98"/>
      <c r="C51" s="98"/>
      <c r="D51" s="98" t="s">
        <v>43</v>
      </c>
      <c r="E51" s="98"/>
      <c r="F51" s="98"/>
      <c r="G51" s="98" t="s">
        <v>49</v>
      </c>
      <c r="H51" s="98"/>
      <c r="I51" s="98" t="s">
        <v>48</v>
      </c>
      <c r="J51" s="98"/>
      <c r="K51" s="98"/>
      <c r="L51" s="45"/>
    </row>
    <row r="52" spans="1:12" x14ac:dyDescent="0.35">
      <c r="A52" s="46" t="s">
        <v>20</v>
      </c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44"/>
    </row>
    <row r="53" spans="1:12" x14ac:dyDescent="0.35">
      <c r="A53" s="43" t="s">
        <v>2</v>
      </c>
      <c r="B53" s="98"/>
      <c r="C53" s="98" t="s">
        <v>3</v>
      </c>
      <c r="D53" s="98"/>
      <c r="E53" s="98" t="s">
        <v>4</v>
      </c>
      <c r="F53" s="98"/>
      <c r="G53" s="98"/>
      <c r="H53" s="98" t="s">
        <v>5</v>
      </c>
      <c r="I53" s="98"/>
      <c r="J53" s="98" t="s">
        <v>6</v>
      </c>
      <c r="K53" s="98"/>
      <c r="L53" s="44"/>
    </row>
    <row r="54" spans="1:12" ht="15" thickBot="1" x14ac:dyDescent="0.4">
      <c r="A54" s="4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9"/>
    </row>
  </sheetData>
  <mergeCells count="120">
    <mergeCell ref="G46:H46"/>
    <mergeCell ref="G47:H47"/>
    <mergeCell ref="G48:H48"/>
    <mergeCell ref="A41:B41"/>
    <mergeCell ref="E41:F41"/>
    <mergeCell ref="K41:L41"/>
    <mergeCell ref="A42:B42"/>
    <mergeCell ref="E42:F42"/>
    <mergeCell ref="K42:L42"/>
    <mergeCell ref="A43:D43"/>
    <mergeCell ref="E43:K43"/>
    <mergeCell ref="G45:H45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7:L17"/>
    <mergeCell ref="A20:B20"/>
    <mergeCell ref="E20:F20"/>
    <mergeCell ref="K20:L20"/>
    <mergeCell ref="K19:L19"/>
    <mergeCell ref="K18:L18"/>
    <mergeCell ref="A17:B17"/>
    <mergeCell ref="E17:F17"/>
    <mergeCell ref="A18:B18"/>
    <mergeCell ref="E18:F18"/>
    <mergeCell ref="K16:L16"/>
    <mergeCell ref="A15:B15"/>
    <mergeCell ref="E15:F15"/>
    <mergeCell ref="K15:L15"/>
    <mergeCell ref="A16:B16"/>
    <mergeCell ref="E16:F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FFF7F-881A-403B-8945-CFE17AB75F35}">
  <dimension ref="A1:P54"/>
  <sheetViews>
    <sheetView topLeftCell="A23" zoomScale="63" zoomScaleNormal="98" workbookViewId="0">
      <selection activeCell="L44" sqref="L44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60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21*K7</f>
        <v>168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3.15" customHeight="1" x14ac:dyDescent="0.35">
      <c r="A12" s="170">
        <v>46235</v>
      </c>
      <c r="B12" s="171"/>
      <c r="C12" s="26"/>
      <c r="D12" s="26"/>
      <c r="E12" s="128">
        <f>(((D12-C12+(D12&lt;C12))*24))-(IF(((D12-C12+(D12&lt;C12))*24)&gt;4,0.5,0))</f>
        <v>0</v>
      </c>
      <c r="F12" s="129"/>
      <c r="G12" s="27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28"/>
      <c r="I12" s="28"/>
      <c r="J12" s="29"/>
      <c r="K12" s="130" t="s">
        <v>7</v>
      </c>
      <c r="L12" s="182"/>
    </row>
    <row r="13" spans="1:16" ht="13.15" customHeight="1" x14ac:dyDescent="0.35">
      <c r="A13" s="170">
        <v>46236</v>
      </c>
      <c r="B13" s="171"/>
      <c r="C13" s="26"/>
      <c r="D13" s="26"/>
      <c r="E13" s="128">
        <f>(((D13-C13+(D13&lt;C13))*24))-(IF(((D13-C13+(D13&lt;C13))*24)&gt;4,0.5,0))</f>
        <v>0</v>
      </c>
      <c r="F13" s="129"/>
      <c r="G13" s="27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8"/>
      <c r="I13" s="28"/>
      <c r="J13" s="29"/>
      <c r="K13" s="130" t="s">
        <v>8</v>
      </c>
      <c r="L13" s="131"/>
    </row>
    <row r="14" spans="1:16" ht="14.25" customHeight="1" x14ac:dyDescent="0.35">
      <c r="A14" s="154">
        <v>46237</v>
      </c>
      <c r="B14" s="155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22"/>
      <c r="L14" s="123"/>
    </row>
    <row r="15" spans="1:16" ht="14.25" customHeight="1" x14ac:dyDescent="0.35">
      <c r="A15" s="154">
        <v>46238</v>
      </c>
      <c r="B15" s="155"/>
      <c r="C15" s="22"/>
      <c r="D15" s="22"/>
      <c r="E15" s="120">
        <f t="shared" ref="E15:E39" si="0">(((D15-C15+(D15&lt;C15))*24))-(IF(((D15-C15+(D15&lt;C15))*24)&gt;4,0.5,0))</f>
        <v>0</v>
      </c>
      <c r="F15" s="121"/>
      <c r="G15" s="23">
        <f t="shared" ref="G15:G42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22"/>
      <c r="L15" s="123"/>
    </row>
    <row r="16" spans="1:16" ht="14.25" customHeight="1" x14ac:dyDescent="0.35">
      <c r="A16" s="154">
        <v>46239</v>
      </c>
      <c r="B16" s="155"/>
      <c r="C16" s="22"/>
      <c r="D16" s="22"/>
      <c r="E16" s="120">
        <f t="shared" si="0"/>
        <v>0</v>
      </c>
      <c r="F16" s="121"/>
      <c r="G16" s="23">
        <f t="shared" si="1"/>
        <v>0</v>
      </c>
      <c r="H16" s="24"/>
      <c r="I16" s="24"/>
      <c r="J16" s="25"/>
      <c r="K16" s="122"/>
      <c r="L16" s="123"/>
    </row>
    <row r="17" spans="1:12" ht="14.25" customHeight="1" x14ac:dyDescent="0.35">
      <c r="A17" s="154">
        <v>46240</v>
      </c>
      <c r="B17" s="155"/>
      <c r="C17" s="22"/>
      <c r="D17" s="22"/>
      <c r="E17" s="120">
        <f t="shared" si="0"/>
        <v>0</v>
      </c>
      <c r="F17" s="121"/>
      <c r="G17" s="23">
        <f t="shared" si="1"/>
        <v>0</v>
      </c>
      <c r="H17" s="24"/>
      <c r="I17" s="24"/>
      <c r="J17" s="25"/>
      <c r="K17" s="122"/>
      <c r="L17" s="123"/>
    </row>
    <row r="18" spans="1:12" ht="14.25" customHeight="1" x14ac:dyDescent="0.35">
      <c r="A18" s="154">
        <v>46241</v>
      </c>
      <c r="B18" s="155"/>
      <c r="C18" s="22"/>
      <c r="D18" s="22"/>
      <c r="E18" s="120">
        <f t="shared" si="0"/>
        <v>0</v>
      </c>
      <c r="F18" s="121"/>
      <c r="G18" s="23">
        <f t="shared" si="1"/>
        <v>0</v>
      </c>
      <c r="H18" s="24"/>
      <c r="I18" s="24"/>
      <c r="J18" s="25"/>
      <c r="K18" s="122"/>
      <c r="L18" s="123"/>
    </row>
    <row r="19" spans="1:12" ht="14.25" customHeight="1" x14ac:dyDescent="0.35">
      <c r="A19" s="170">
        <v>46242</v>
      </c>
      <c r="B19" s="171"/>
      <c r="C19" s="26"/>
      <c r="D19" s="26"/>
      <c r="E19" s="128">
        <f t="shared" si="0"/>
        <v>0</v>
      </c>
      <c r="F19" s="129"/>
      <c r="G19" s="27">
        <f t="shared" si="1"/>
        <v>0</v>
      </c>
      <c r="H19" s="28"/>
      <c r="I19" s="28"/>
      <c r="J19" s="29"/>
      <c r="K19" s="130" t="s">
        <v>7</v>
      </c>
      <c r="L19" s="182"/>
    </row>
    <row r="20" spans="1:12" ht="14.25" customHeight="1" x14ac:dyDescent="0.35">
      <c r="A20" s="170">
        <v>46243</v>
      </c>
      <c r="B20" s="171"/>
      <c r="C20" s="26"/>
      <c r="D20" s="26"/>
      <c r="E20" s="128">
        <f t="shared" si="0"/>
        <v>0</v>
      </c>
      <c r="F20" s="129"/>
      <c r="G20" s="27">
        <f t="shared" si="1"/>
        <v>0</v>
      </c>
      <c r="H20" s="28"/>
      <c r="I20" s="28"/>
      <c r="J20" s="29"/>
      <c r="K20" s="130" t="s">
        <v>8</v>
      </c>
      <c r="L20" s="131"/>
    </row>
    <row r="21" spans="1:12" ht="14.25" customHeight="1" x14ac:dyDescent="0.35">
      <c r="A21" s="154">
        <v>46244</v>
      </c>
      <c r="B21" s="155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22"/>
      <c r="L21" s="123"/>
    </row>
    <row r="22" spans="1:12" ht="14.25" customHeight="1" x14ac:dyDescent="0.35">
      <c r="A22" s="154">
        <v>46245</v>
      </c>
      <c r="B22" s="155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22"/>
      <c r="L22" s="123"/>
    </row>
    <row r="23" spans="1:12" ht="14.25" customHeight="1" x14ac:dyDescent="0.35">
      <c r="A23" s="154">
        <v>46246</v>
      </c>
      <c r="B23" s="155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83"/>
    </row>
    <row r="24" spans="1:12" ht="14.25" customHeight="1" x14ac:dyDescent="0.35">
      <c r="A24" s="154">
        <v>46247</v>
      </c>
      <c r="B24" s="155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22"/>
      <c r="L24" s="123"/>
    </row>
    <row r="25" spans="1:12" ht="14.25" customHeight="1" x14ac:dyDescent="0.35">
      <c r="A25" s="154">
        <v>46248</v>
      </c>
      <c r="B25" s="155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22"/>
      <c r="L25" s="183"/>
    </row>
    <row r="26" spans="1:12" ht="14.25" customHeight="1" x14ac:dyDescent="0.35">
      <c r="A26" s="170">
        <v>46249</v>
      </c>
      <c r="B26" s="171"/>
      <c r="C26" s="26"/>
      <c r="D26" s="26"/>
      <c r="E26" s="128">
        <f t="shared" si="0"/>
        <v>0</v>
      </c>
      <c r="F26" s="129"/>
      <c r="G26" s="27">
        <f t="shared" si="1"/>
        <v>0</v>
      </c>
      <c r="H26" s="28"/>
      <c r="I26" s="28"/>
      <c r="J26" s="29"/>
      <c r="K26" s="130" t="s">
        <v>7</v>
      </c>
      <c r="L26" s="182"/>
    </row>
    <row r="27" spans="1:12" ht="14.25" customHeight="1" x14ac:dyDescent="0.35">
      <c r="A27" s="170">
        <v>46250</v>
      </c>
      <c r="B27" s="171"/>
      <c r="C27" s="26"/>
      <c r="D27" s="26"/>
      <c r="E27" s="128">
        <f t="shared" si="0"/>
        <v>0</v>
      </c>
      <c r="F27" s="129"/>
      <c r="G27" s="27">
        <f t="shared" si="1"/>
        <v>0</v>
      </c>
      <c r="H27" s="28"/>
      <c r="I27" s="28"/>
      <c r="J27" s="29"/>
      <c r="K27" s="130" t="s">
        <v>8</v>
      </c>
      <c r="L27" s="131"/>
    </row>
    <row r="28" spans="1:12" ht="14.25" customHeight="1" x14ac:dyDescent="0.35">
      <c r="A28" s="154">
        <v>46251</v>
      </c>
      <c r="B28" s="155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22"/>
      <c r="L28" s="123"/>
    </row>
    <row r="29" spans="1:12" ht="14.25" customHeight="1" x14ac:dyDescent="0.35">
      <c r="A29" s="154">
        <v>46252</v>
      </c>
      <c r="B29" s="155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22"/>
      <c r="L29" s="123"/>
    </row>
    <row r="30" spans="1:12" ht="14.25" customHeight="1" x14ac:dyDescent="0.35">
      <c r="A30" s="154">
        <v>46253</v>
      </c>
      <c r="B30" s="155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83"/>
    </row>
    <row r="31" spans="1:12" ht="14.25" customHeight="1" x14ac:dyDescent="0.35">
      <c r="A31" s="154">
        <v>46254</v>
      </c>
      <c r="B31" s="155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22"/>
      <c r="L31" s="123"/>
    </row>
    <row r="32" spans="1:12" ht="14.25" customHeight="1" x14ac:dyDescent="0.35">
      <c r="A32" s="154">
        <v>46255</v>
      </c>
      <c r="B32" s="155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22"/>
      <c r="L32" s="183"/>
    </row>
    <row r="33" spans="1:12" ht="14.25" customHeight="1" x14ac:dyDescent="0.35">
      <c r="A33" s="170">
        <v>46256</v>
      </c>
      <c r="B33" s="171"/>
      <c r="C33" s="26"/>
      <c r="D33" s="26"/>
      <c r="E33" s="128">
        <f t="shared" si="0"/>
        <v>0</v>
      </c>
      <c r="F33" s="129"/>
      <c r="G33" s="27">
        <f t="shared" si="1"/>
        <v>0</v>
      </c>
      <c r="H33" s="28"/>
      <c r="I33" s="28"/>
      <c r="J33" s="29"/>
      <c r="K33" s="130" t="s">
        <v>7</v>
      </c>
      <c r="L33" s="182"/>
    </row>
    <row r="34" spans="1:12" ht="14.25" customHeight="1" x14ac:dyDescent="0.35">
      <c r="A34" s="170">
        <v>46257</v>
      </c>
      <c r="B34" s="171"/>
      <c r="C34" s="26"/>
      <c r="D34" s="26"/>
      <c r="E34" s="128">
        <f t="shared" si="0"/>
        <v>0</v>
      </c>
      <c r="F34" s="129"/>
      <c r="G34" s="27">
        <f t="shared" si="1"/>
        <v>0</v>
      </c>
      <c r="H34" s="28"/>
      <c r="I34" s="28"/>
      <c r="J34" s="29"/>
      <c r="K34" s="130" t="s">
        <v>8</v>
      </c>
      <c r="L34" s="131"/>
    </row>
    <row r="35" spans="1:12" ht="14.25" customHeight="1" x14ac:dyDescent="0.35">
      <c r="A35" s="154">
        <v>46258</v>
      </c>
      <c r="B35" s="155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22"/>
      <c r="L35" s="123"/>
    </row>
    <row r="36" spans="1:12" ht="14.25" customHeight="1" x14ac:dyDescent="0.35">
      <c r="A36" s="154">
        <v>46259</v>
      </c>
      <c r="B36" s="155"/>
      <c r="C36" s="22"/>
      <c r="D36" s="22"/>
      <c r="E36" s="120">
        <f t="shared" si="0"/>
        <v>0</v>
      </c>
      <c r="F36" s="121"/>
      <c r="G36" s="23">
        <f t="shared" si="1"/>
        <v>0</v>
      </c>
      <c r="H36" s="24"/>
      <c r="I36" s="24"/>
      <c r="J36" s="25"/>
      <c r="K36" s="122"/>
      <c r="L36" s="123"/>
    </row>
    <row r="37" spans="1:12" ht="14.25" customHeight="1" x14ac:dyDescent="0.35">
      <c r="A37" s="154">
        <v>46260</v>
      </c>
      <c r="B37" s="155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83"/>
    </row>
    <row r="38" spans="1:12" ht="14.25" customHeight="1" x14ac:dyDescent="0.35">
      <c r="A38" s="154">
        <v>46261</v>
      </c>
      <c r="B38" s="155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22"/>
      <c r="L38" s="123"/>
    </row>
    <row r="39" spans="1:12" ht="14.25" customHeight="1" x14ac:dyDescent="0.35">
      <c r="A39" s="154">
        <v>46262</v>
      </c>
      <c r="B39" s="155"/>
      <c r="C39" s="22"/>
      <c r="D39" s="22"/>
      <c r="E39" s="120">
        <f t="shared" si="0"/>
        <v>0</v>
      </c>
      <c r="F39" s="121"/>
      <c r="G39" s="23">
        <f t="shared" si="1"/>
        <v>0</v>
      </c>
      <c r="H39" s="24"/>
      <c r="I39" s="24"/>
      <c r="J39" s="25"/>
      <c r="K39" s="122"/>
      <c r="L39" s="183"/>
    </row>
    <row r="40" spans="1:12" ht="14.25" customHeight="1" x14ac:dyDescent="0.35">
      <c r="A40" s="170">
        <v>46263</v>
      </c>
      <c r="B40" s="171"/>
      <c r="C40" s="26"/>
      <c r="D40" s="26"/>
      <c r="E40" s="128">
        <f>(((D40-C40+(D40&lt;C40))*24))-(IF(((D40-C40+(D40&lt;C40))*24)&gt;4,0.5,0))</f>
        <v>0</v>
      </c>
      <c r="F40" s="129"/>
      <c r="G40" s="27">
        <f t="shared" si="1"/>
        <v>0</v>
      </c>
      <c r="H40" s="28"/>
      <c r="I40" s="28"/>
      <c r="J40" s="29"/>
      <c r="K40" s="130" t="s">
        <v>7</v>
      </c>
      <c r="L40" s="182"/>
    </row>
    <row r="41" spans="1:12" ht="14.25" customHeight="1" x14ac:dyDescent="0.35">
      <c r="A41" s="170">
        <v>46264</v>
      </c>
      <c r="B41" s="171"/>
      <c r="C41" s="26"/>
      <c r="D41" s="26"/>
      <c r="E41" s="128">
        <f>(((D41-C41+(D41&lt;C41))*24))-(IF(((D41-C41+(D41&lt;C41))*24)&gt;4,0.5,0))</f>
        <v>0</v>
      </c>
      <c r="F41" s="129"/>
      <c r="G41" s="27">
        <f t="shared" si="1"/>
        <v>0</v>
      </c>
      <c r="H41" s="28"/>
      <c r="I41" s="28"/>
      <c r="J41" s="29"/>
      <c r="K41" s="130" t="s">
        <v>8</v>
      </c>
      <c r="L41" s="131"/>
    </row>
    <row r="42" spans="1:12" ht="14.25" customHeight="1" thickBot="1" x14ac:dyDescent="0.4">
      <c r="A42" s="154">
        <v>46265</v>
      </c>
      <c r="B42" s="155"/>
      <c r="C42" s="22"/>
      <c r="D42" s="22"/>
      <c r="E42" s="120">
        <f>(((D42-C42+(D42&lt;C42))*24))-(IF(((D42-C42+(D42&lt;C42))*24)&gt;4,0.5,0))</f>
        <v>0</v>
      </c>
      <c r="F42" s="121"/>
      <c r="G42" s="23">
        <f t="shared" si="1"/>
        <v>0</v>
      </c>
      <c r="H42" s="24"/>
      <c r="I42" s="24"/>
      <c r="J42" s="25"/>
      <c r="K42" s="122"/>
      <c r="L42" s="123"/>
    </row>
    <row r="43" spans="1:12" ht="15.75" customHeight="1" thickBot="1" x14ac:dyDescent="0.4">
      <c r="A43" s="147"/>
      <c r="B43" s="148"/>
      <c r="C43" s="148"/>
      <c r="D43" s="148"/>
      <c r="E43" s="149" t="s">
        <v>0</v>
      </c>
      <c r="F43" s="150"/>
      <c r="G43" s="150"/>
      <c r="H43" s="150"/>
      <c r="I43" s="150"/>
      <c r="J43" s="150"/>
      <c r="K43" s="151"/>
      <c r="L43" s="62">
        <f>SUM(E12:F42)+(SUM(I45+L45+L47+I48+E47+E48+B48)*K7)</f>
        <v>0</v>
      </c>
    </row>
    <row r="44" spans="1:12" x14ac:dyDescent="0.35">
      <c r="A44" s="30"/>
      <c r="B44" s="87"/>
      <c r="C44" s="87"/>
      <c r="D44" s="87"/>
      <c r="E44" s="88"/>
      <c r="F44" s="88"/>
      <c r="G44" s="88"/>
      <c r="H44" s="89"/>
      <c r="I44" s="90"/>
      <c r="J44" s="90"/>
      <c r="K44" s="90"/>
      <c r="L44" s="31"/>
    </row>
    <row r="45" spans="1:12" x14ac:dyDescent="0.35">
      <c r="A45" s="63" t="s">
        <v>10</v>
      </c>
      <c r="B45" s="91">
        <f>COUNTIF(E12:F42,"&gt;3")</f>
        <v>0</v>
      </c>
      <c r="C45" s="92"/>
      <c r="D45" s="93" t="s">
        <v>45</v>
      </c>
      <c r="E45" s="91">
        <f>SUM(E12:F42)</f>
        <v>0</v>
      </c>
      <c r="F45" s="92"/>
      <c r="G45" s="162" t="s">
        <v>13</v>
      </c>
      <c r="H45" s="162"/>
      <c r="I45" s="91">
        <f>COUNTIF(K12:L42,"public holiday")</f>
        <v>0</v>
      </c>
      <c r="J45" s="92"/>
      <c r="K45" s="93" t="s">
        <v>23</v>
      </c>
      <c r="L45" s="64">
        <f>COUNTIF(K12:L42,"D")+((COUNTIF(K12:L42,"D/2"))/2)</f>
        <v>0</v>
      </c>
    </row>
    <row r="46" spans="1:12" ht="36.75" customHeight="1" x14ac:dyDescent="0.35">
      <c r="A46" s="94" t="s">
        <v>11</v>
      </c>
      <c r="B46" s="65">
        <f>SUMIF(K12:L42,"public holiday",E12:F42)</f>
        <v>0</v>
      </c>
      <c r="C46" s="66"/>
      <c r="D46" s="53" t="s">
        <v>14</v>
      </c>
      <c r="E46" s="65">
        <f>IF(L43&gt;K8,L43-K8,0)</f>
        <v>0</v>
      </c>
      <c r="F46" s="66"/>
      <c r="G46" s="163" t="s">
        <v>14</v>
      </c>
      <c r="H46" s="163"/>
      <c r="I46" s="65">
        <f>SUM(G12:G42)</f>
        <v>0</v>
      </c>
      <c r="J46" s="66"/>
      <c r="K46" s="66" t="s">
        <v>46</v>
      </c>
      <c r="L46" s="95">
        <f>SUMIF(K12:L42,"Saturday",E12:F42)</f>
        <v>0</v>
      </c>
    </row>
    <row r="47" spans="1:12" x14ac:dyDescent="0.35">
      <c r="A47" s="96" t="s">
        <v>12</v>
      </c>
      <c r="B47" s="32">
        <f>SUMIF(K12:L42,"Sunday",E12:F42)</f>
        <v>0</v>
      </c>
      <c r="C47" s="33"/>
      <c r="D47" s="34" t="s">
        <v>15</v>
      </c>
      <c r="E47" s="32">
        <f>COUNTIF(K12:L42,"L")+((COUNTIF(K12:L42,"L/2"))/2)</f>
        <v>0</v>
      </c>
      <c r="F47" s="34"/>
      <c r="G47" s="143" t="s">
        <v>15</v>
      </c>
      <c r="H47" s="143"/>
      <c r="I47" s="32">
        <f>COUNTIF(K12:L42,"LRP")+((COUNTIF(K12:L42,"LRP/2"))/2)</f>
        <v>0</v>
      </c>
      <c r="J47" s="33"/>
      <c r="K47" s="34" t="s">
        <v>16</v>
      </c>
      <c r="L47" s="97">
        <f>COUNTIF(K12:L42,"PN")</f>
        <v>0</v>
      </c>
    </row>
    <row r="48" spans="1:12" ht="17.149999999999999" customHeight="1" thickBot="1" x14ac:dyDescent="0.4">
      <c r="A48" s="52" t="s">
        <v>17</v>
      </c>
      <c r="B48" s="35">
        <f>COUNTIF(K12:L42,"OČR")+((COUNTIF(K12:L42,"OČR/2"))/2)</f>
        <v>0</v>
      </c>
      <c r="C48" s="36"/>
      <c r="D48" s="51" t="s">
        <v>1</v>
      </c>
      <c r="E48" s="35">
        <f>COUNTIF(K12:L42,"A")</f>
        <v>0</v>
      </c>
      <c r="F48" s="36"/>
      <c r="G48" s="144" t="s">
        <v>18</v>
      </c>
      <c r="H48" s="144"/>
      <c r="I48" s="37">
        <f>COUNTIF(K12:L42,"NV")+((COUNTIF(K12:L42,"NV/2"))/2)</f>
        <v>0</v>
      </c>
      <c r="J48" s="36"/>
      <c r="K48" s="38" t="s">
        <v>29</v>
      </c>
      <c r="L48" s="39">
        <v>0</v>
      </c>
    </row>
    <row r="49" spans="1:12" x14ac:dyDescent="0.35">
      <c r="A49" s="40" t="s">
        <v>19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2"/>
    </row>
    <row r="50" spans="1:12" x14ac:dyDescent="0.35">
      <c r="A50" s="43" t="s">
        <v>39</v>
      </c>
      <c r="B50" s="98"/>
      <c r="C50" s="98"/>
      <c r="D50" s="98" t="s">
        <v>40</v>
      </c>
      <c r="E50" s="98"/>
      <c r="F50" s="98"/>
      <c r="G50" s="98" t="s">
        <v>47</v>
      </c>
      <c r="H50" s="98"/>
      <c r="I50" s="98" t="s">
        <v>41</v>
      </c>
      <c r="J50" s="98"/>
      <c r="K50" s="99"/>
      <c r="L50" s="44"/>
    </row>
    <row r="51" spans="1:12" x14ac:dyDescent="0.35">
      <c r="A51" s="43" t="s">
        <v>42</v>
      </c>
      <c r="B51" s="98"/>
      <c r="C51" s="98"/>
      <c r="D51" s="98" t="s">
        <v>43</v>
      </c>
      <c r="E51" s="98"/>
      <c r="F51" s="98"/>
      <c r="G51" s="98" t="s">
        <v>49</v>
      </c>
      <c r="H51" s="98"/>
      <c r="I51" s="98" t="s">
        <v>48</v>
      </c>
      <c r="J51" s="98"/>
      <c r="K51" s="98"/>
      <c r="L51" s="45"/>
    </row>
    <row r="52" spans="1:12" x14ac:dyDescent="0.35">
      <c r="A52" s="46" t="s">
        <v>20</v>
      </c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44"/>
    </row>
    <row r="53" spans="1:12" x14ac:dyDescent="0.35">
      <c r="A53" s="43" t="s">
        <v>2</v>
      </c>
      <c r="B53" s="98"/>
      <c r="C53" s="98" t="s">
        <v>3</v>
      </c>
      <c r="D53" s="98"/>
      <c r="E53" s="98" t="s">
        <v>4</v>
      </c>
      <c r="F53" s="98"/>
      <c r="G53" s="98"/>
      <c r="H53" s="98" t="s">
        <v>5</v>
      </c>
      <c r="I53" s="98"/>
      <c r="J53" s="98" t="s">
        <v>6</v>
      </c>
      <c r="K53" s="98"/>
      <c r="L53" s="44"/>
    </row>
    <row r="54" spans="1:12" ht="15" thickBot="1" x14ac:dyDescent="0.4">
      <c r="A54" s="4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9"/>
    </row>
  </sheetData>
  <mergeCells count="120">
    <mergeCell ref="A43:D43"/>
    <mergeCell ref="E43:K43"/>
    <mergeCell ref="G45:H45"/>
    <mergeCell ref="G46:H46"/>
    <mergeCell ref="G47:H47"/>
    <mergeCell ref="G48:H48"/>
    <mergeCell ref="A41:B41"/>
    <mergeCell ref="E41:F41"/>
    <mergeCell ref="K41:L41"/>
    <mergeCell ref="A42:B42"/>
    <mergeCell ref="E42:F42"/>
    <mergeCell ref="K42:L42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4:L14"/>
    <mergeCell ref="A18:B18"/>
    <mergeCell ref="E18:F18"/>
    <mergeCell ref="K18:L18"/>
    <mergeCell ref="K16:L16"/>
    <mergeCell ref="K17:L17"/>
    <mergeCell ref="A15:B15"/>
    <mergeCell ref="E15:F15"/>
    <mergeCell ref="K15:L15"/>
    <mergeCell ref="A16:B16"/>
    <mergeCell ref="E16:F16"/>
    <mergeCell ref="K13:L13"/>
    <mergeCell ref="A13:B13"/>
    <mergeCell ref="E13:F13"/>
    <mergeCell ref="A14:B14"/>
    <mergeCell ref="E14:F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B397E-6492-4155-B3A2-79FE530C552C}">
  <dimension ref="A1:P53"/>
  <sheetViews>
    <sheetView topLeftCell="A9" zoomScale="56" zoomScaleNormal="98" workbookViewId="0">
      <selection activeCell="L43" sqref="L43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61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22*K7</f>
        <v>176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18">
        <v>46266</v>
      </c>
      <c r="B12" s="119"/>
      <c r="C12" s="74"/>
      <c r="D12" s="74"/>
      <c r="E12" s="168">
        <f>(((D12-C12+(D12&lt;C12))*24))-(IF(((D12-C12+(D12&lt;C12))*24)&gt;4,0.5,0))</f>
        <v>0</v>
      </c>
      <c r="F12" s="169"/>
      <c r="G12" s="75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76"/>
      <c r="I12" s="76"/>
      <c r="J12" s="77"/>
      <c r="K12" s="122"/>
      <c r="L12" s="123"/>
    </row>
    <row r="13" spans="1:16" ht="14.25" customHeight="1" x14ac:dyDescent="0.35">
      <c r="A13" s="154">
        <v>46267</v>
      </c>
      <c r="B13" s="155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18">
        <v>46268</v>
      </c>
      <c r="B14" s="119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22"/>
      <c r="L14" s="123"/>
    </row>
    <row r="15" spans="1:16" ht="14.25" customHeight="1" x14ac:dyDescent="0.35">
      <c r="A15" s="154">
        <v>46269</v>
      </c>
      <c r="B15" s="155"/>
      <c r="C15" s="22"/>
      <c r="D15" s="22"/>
      <c r="E15" s="120">
        <f t="shared" ref="E15:E39" si="0">(((D15-C15+(D15&lt;C15))*24))-(IF(((D15-C15+(D15&lt;C15))*24)&gt;4,0.5,0))</f>
        <v>0</v>
      </c>
      <c r="F15" s="121"/>
      <c r="G15" s="23">
        <f t="shared" ref="G15:G41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22"/>
      <c r="L15" s="123"/>
    </row>
    <row r="16" spans="1:16" ht="14.25" customHeight="1" x14ac:dyDescent="0.35">
      <c r="A16" s="145">
        <v>46270</v>
      </c>
      <c r="B16" s="146"/>
      <c r="C16" s="26"/>
      <c r="D16" s="26"/>
      <c r="E16" s="128">
        <f t="shared" si="0"/>
        <v>0</v>
      </c>
      <c r="F16" s="129"/>
      <c r="G16" s="27">
        <f t="shared" si="1"/>
        <v>0</v>
      </c>
      <c r="H16" s="28"/>
      <c r="I16" s="28"/>
      <c r="J16" s="29"/>
      <c r="K16" s="180" t="s">
        <v>7</v>
      </c>
      <c r="L16" s="184"/>
    </row>
    <row r="17" spans="1:12" ht="14.25" customHeight="1" x14ac:dyDescent="0.35">
      <c r="A17" s="160">
        <v>46271</v>
      </c>
      <c r="B17" s="161"/>
      <c r="C17" s="26"/>
      <c r="D17" s="26"/>
      <c r="E17" s="128">
        <f t="shared" si="0"/>
        <v>0</v>
      </c>
      <c r="F17" s="129"/>
      <c r="G17" s="27">
        <f t="shared" si="1"/>
        <v>0</v>
      </c>
      <c r="H17" s="28"/>
      <c r="I17" s="28"/>
      <c r="J17" s="29"/>
      <c r="K17" s="130" t="s">
        <v>8</v>
      </c>
      <c r="L17" s="131"/>
    </row>
    <row r="18" spans="1:12" ht="14.25" customHeight="1" x14ac:dyDescent="0.35">
      <c r="A18" s="118">
        <v>46272</v>
      </c>
      <c r="B18" s="119"/>
      <c r="C18" s="22"/>
      <c r="D18" s="22"/>
      <c r="E18" s="120">
        <f t="shared" si="0"/>
        <v>0</v>
      </c>
      <c r="F18" s="121"/>
      <c r="G18" s="23">
        <f t="shared" si="1"/>
        <v>0</v>
      </c>
      <c r="H18" s="24"/>
      <c r="I18" s="24"/>
      <c r="J18" s="25"/>
      <c r="K18" s="122"/>
      <c r="L18" s="123"/>
    </row>
    <row r="19" spans="1:12" ht="14.25" customHeight="1" x14ac:dyDescent="0.35">
      <c r="A19" s="154">
        <v>46273</v>
      </c>
      <c r="B19" s="155"/>
      <c r="C19" s="22"/>
      <c r="D19" s="22"/>
      <c r="E19" s="120">
        <f t="shared" si="0"/>
        <v>0</v>
      </c>
      <c r="F19" s="121"/>
      <c r="G19" s="23">
        <f t="shared" si="1"/>
        <v>0</v>
      </c>
      <c r="H19" s="24"/>
      <c r="I19" s="24"/>
      <c r="J19" s="25"/>
      <c r="K19" s="122"/>
      <c r="L19" s="123"/>
    </row>
    <row r="20" spans="1:12" ht="14.25" customHeight="1" x14ac:dyDescent="0.35">
      <c r="A20" s="118">
        <v>46274</v>
      </c>
      <c r="B20" s="119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54">
        <v>46275</v>
      </c>
      <c r="B21" s="155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22"/>
      <c r="L21" s="123"/>
    </row>
    <row r="22" spans="1:12" ht="14.25" customHeight="1" x14ac:dyDescent="0.35">
      <c r="A22" s="118">
        <v>46276</v>
      </c>
      <c r="B22" s="119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22"/>
      <c r="L22" s="123"/>
    </row>
    <row r="23" spans="1:12" ht="14.25" customHeight="1" x14ac:dyDescent="0.35">
      <c r="A23" s="160">
        <v>46277</v>
      </c>
      <c r="B23" s="161"/>
      <c r="C23" s="26"/>
      <c r="D23" s="26"/>
      <c r="E23" s="128">
        <f t="shared" si="0"/>
        <v>0</v>
      </c>
      <c r="F23" s="129"/>
      <c r="G23" s="27">
        <f t="shared" si="1"/>
        <v>0</v>
      </c>
      <c r="H23" s="28"/>
      <c r="I23" s="28"/>
      <c r="J23" s="29"/>
      <c r="K23" s="180" t="s">
        <v>7</v>
      </c>
      <c r="L23" s="184"/>
    </row>
    <row r="24" spans="1:12" ht="14.25" customHeight="1" x14ac:dyDescent="0.35">
      <c r="A24" s="145">
        <v>46278</v>
      </c>
      <c r="B24" s="146"/>
      <c r="C24" s="26"/>
      <c r="D24" s="26"/>
      <c r="E24" s="128">
        <f t="shared" si="0"/>
        <v>0</v>
      </c>
      <c r="F24" s="129"/>
      <c r="G24" s="27">
        <f t="shared" si="1"/>
        <v>0</v>
      </c>
      <c r="H24" s="28"/>
      <c r="I24" s="28"/>
      <c r="J24" s="29"/>
      <c r="K24" s="130" t="s">
        <v>8</v>
      </c>
      <c r="L24" s="131"/>
    </row>
    <row r="25" spans="1:12" ht="14.25" customHeight="1" x14ac:dyDescent="0.35">
      <c r="A25" s="154">
        <v>46279</v>
      </c>
      <c r="B25" s="155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22"/>
      <c r="L25" s="123"/>
    </row>
    <row r="26" spans="1:12" ht="14.25" customHeight="1" x14ac:dyDescent="0.35">
      <c r="A26" s="118">
        <v>46280</v>
      </c>
      <c r="B26" s="119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22"/>
      <c r="L26" s="123"/>
    </row>
    <row r="27" spans="1:12" ht="14.25" customHeight="1" x14ac:dyDescent="0.35">
      <c r="A27" s="154">
        <v>46281</v>
      </c>
      <c r="B27" s="155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18">
        <v>46282</v>
      </c>
      <c r="B28" s="119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22"/>
      <c r="L28" s="123"/>
    </row>
    <row r="29" spans="1:12" ht="14.25" customHeight="1" x14ac:dyDescent="0.35">
      <c r="A29" s="154">
        <v>46283</v>
      </c>
      <c r="B29" s="155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22"/>
      <c r="L29" s="123"/>
    </row>
    <row r="30" spans="1:12" ht="14.25" customHeight="1" x14ac:dyDescent="0.35">
      <c r="A30" s="145">
        <v>46284</v>
      </c>
      <c r="B30" s="146"/>
      <c r="C30" s="26"/>
      <c r="D30" s="26"/>
      <c r="E30" s="128">
        <f t="shared" si="0"/>
        <v>0</v>
      </c>
      <c r="F30" s="129"/>
      <c r="G30" s="27">
        <f t="shared" si="1"/>
        <v>0</v>
      </c>
      <c r="H30" s="28"/>
      <c r="I30" s="28"/>
      <c r="J30" s="29"/>
      <c r="K30" s="180" t="s">
        <v>7</v>
      </c>
      <c r="L30" s="184"/>
    </row>
    <row r="31" spans="1:12" ht="14.25" customHeight="1" x14ac:dyDescent="0.35">
      <c r="A31" s="160">
        <v>46285</v>
      </c>
      <c r="B31" s="161"/>
      <c r="C31" s="26"/>
      <c r="D31" s="26"/>
      <c r="E31" s="128">
        <f t="shared" si="0"/>
        <v>0</v>
      </c>
      <c r="F31" s="129"/>
      <c r="G31" s="27">
        <f t="shared" si="1"/>
        <v>0</v>
      </c>
      <c r="H31" s="28"/>
      <c r="I31" s="28"/>
      <c r="J31" s="29"/>
      <c r="K31" s="130" t="s">
        <v>8</v>
      </c>
      <c r="L31" s="131"/>
    </row>
    <row r="32" spans="1:12" ht="14.25" customHeight="1" x14ac:dyDescent="0.35">
      <c r="A32" s="118">
        <v>46286</v>
      </c>
      <c r="B32" s="119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22"/>
      <c r="L32" s="123"/>
    </row>
    <row r="33" spans="1:12" ht="14.25" customHeight="1" x14ac:dyDescent="0.35">
      <c r="A33" s="154">
        <v>46287</v>
      </c>
      <c r="B33" s="155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22"/>
      <c r="L33" s="123"/>
    </row>
    <row r="34" spans="1:12" ht="14.25" customHeight="1" x14ac:dyDescent="0.35">
      <c r="A34" s="118">
        <v>46288</v>
      </c>
      <c r="B34" s="119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54">
        <v>46289</v>
      </c>
      <c r="B35" s="155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22"/>
      <c r="L35" s="123"/>
    </row>
    <row r="36" spans="1:12" ht="14.25" customHeight="1" x14ac:dyDescent="0.35">
      <c r="A36" s="118">
        <v>46290</v>
      </c>
      <c r="B36" s="119"/>
      <c r="C36" s="22"/>
      <c r="D36" s="22"/>
      <c r="E36" s="120">
        <f t="shared" si="0"/>
        <v>0</v>
      </c>
      <c r="F36" s="121"/>
      <c r="G36" s="23">
        <f t="shared" si="1"/>
        <v>0</v>
      </c>
      <c r="H36" s="24"/>
      <c r="I36" s="24"/>
      <c r="J36" s="25"/>
      <c r="K36" s="122"/>
      <c r="L36" s="123"/>
    </row>
    <row r="37" spans="1:12" ht="14.25" customHeight="1" x14ac:dyDescent="0.35">
      <c r="A37" s="160">
        <v>46291</v>
      </c>
      <c r="B37" s="161"/>
      <c r="C37" s="26"/>
      <c r="D37" s="26"/>
      <c r="E37" s="128">
        <f t="shared" si="0"/>
        <v>0</v>
      </c>
      <c r="F37" s="129"/>
      <c r="G37" s="27">
        <f t="shared" si="1"/>
        <v>0</v>
      </c>
      <c r="H37" s="28"/>
      <c r="I37" s="28"/>
      <c r="J37" s="29"/>
      <c r="K37" s="180" t="s">
        <v>7</v>
      </c>
      <c r="L37" s="184"/>
    </row>
    <row r="38" spans="1:12" ht="14.25" customHeight="1" x14ac:dyDescent="0.35">
      <c r="A38" s="145">
        <v>46292</v>
      </c>
      <c r="B38" s="146"/>
      <c r="C38" s="26"/>
      <c r="D38" s="26"/>
      <c r="E38" s="128">
        <f t="shared" si="0"/>
        <v>0</v>
      </c>
      <c r="F38" s="129"/>
      <c r="G38" s="27">
        <f t="shared" si="1"/>
        <v>0</v>
      </c>
      <c r="H38" s="28"/>
      <c r="I38" s="28"/>
      <c r="J38" s="29"/>
      <c r="K38" s="180" t="s">
        <v>8</v>
      </c>
      <c r="L38" s="184"/>
    </row>
    <row r="39" spans="1:12" ht="14.25" customHeight="1" x14ac:dyDescent="0.35">
      <c r="A39" s="172">
        <v>46293</v>
      </c>
      <c r="B39" s="173"/>
      <c r="C39" s="78"/>
      <c r="D39" s="78"/>
      <c r="E39" s="174">
        <f t="shared" si="0"/>
        <v>0</v>
      </c>
      <c r="F39" s="175"/>
      <c r="G39" s="79">
        <f t="shared" si="1"/>
        <v>0</v>
      </c>
      <c r="H39" s="80"/>
      <c r="I39" s="80"/>
      <c r="J39" s="81"/>
      <c r="K39" s="176" t="s">
        <v>51</v>
      </c>
      <c r="L39" s="177"/>
    </row>
    <row r="40" spans="1:12" ht="14.25" customHeight="1" x14ac:dyDescent="0.35">
      <c r="A40" s="118">
        <v>46294</v>
      </c>
      <c r="B40" s="119"/>
      <c r="C40" s="22"/>
      <c r="D40" s="22"/>
      <c r="E40" s="120">
        <f>(((D40-C40+(D40&lt;C40))*24))-(IF(((D40-C40+(D40&lt;C40))*24)&gt;4,0.5,0))</f>
        <v>0</v>
      </c>
      <c r="F40" s="121"/>
      <c r="G40" s="23">
        <f t="shared" si="1"/>
        <v>0</v>
      </c>
      <c r="H40" s="24"/>
      <c r="I40" s="24"/>
      <c r="J40" s="25"/>
      <c r="K40" s="122"/>
      <c r="L40" s="123"/>
    </row>
    <row r="41" spans="1:12" ht="14.25" customHeight="1" thickBot="1" x14ac:dyDescent="0.4">
      <c r="A41" s="154">
        <v>46295</v>
      </c>
      <c r="B41" s="155"/>
      <c r="C41" s="22"/>
      <c r="D41" s="22"/>
      <c r="E41" s="120">
        <f>(((D41-C41+(D41&lt;C41))*24))-(IF(((D41-C41+(D41&lt;C41))*24)&gt;4,0.5,0))</f>
        <v>0</v>
      </c>
      <c r="F41" s="121"/>
      <c r="G41" s="23">
        <f t="shared" si="1"/>
        <v>0</v>
      </c>
      <c r="H41" s="24"/>
      <c r="I41" s="24"/>
      <c r="J41" s="25"/>
      <c r="K41" s="122"/>
      <c r="L41" s="123"/>
    </row>
    <row r="42" spans="1:12" ht="15.75" customHeight="1" thickBot="1" x14ac:dyDescent="0.4">
      <c r="A42" s="147"/>
      <c r="B42" s="148"/>
      <c r="C42" s="148"/>
      <c r="D42" s="148"/>
      <c r="E42" s="149" t="s">
        <v>0</v>
      </c>
      <c r="F42" s="150"/>
      <c r="G42" s="150"/>
      <c r="H42" s="150"/>
      <c r="I42" s="150"/>
      <c r="J42" s="150"/>
      <c r="K42" s="151"/>
      <c r="L42" s="62">
        <f>SUM(E12:F41)+(SUM(I44+L44+L46+I47+E46+E47+B47)*K7)</f>
        <v>8</v>
      </c>
    </row>
    <row r="43" spans="1:12" x14ac:dyDescent="0.35">
      <c r="A43" s="30"/>
      <c r="B43" s="87"/>
      <c r="C43" s="87"/>
      <c r="D43" s="87"/>
      <c r="E43" s="88"/>
      <c r="F43" s="88"/>
      <c r="G43" s="88"/>
      <c r="H43" s="89"/>
      <c r="I43" s="90"/>
      <c r="J43" s="90"/>
      <c r="K43" s="90"/>
      <c r="L43" s="31"/>
    </row>
    <row r="44" spans="1:12" x14ac:dyDescent="0.35">
      <c r="A44" s="63" t="s">
        <v>10</v>
      </c>
      <c r="B44" s="91">
        <f>COUNTIF(E12:F41,"&gt;3")</f>
        <v>0</v>
      </c>
      <c r="C44" s="92"/>
      <c r="D44" s="93" t="s">
        <v>45</v>
      </c>
      <c r="E44" s="91">
        <f>SUM(E12:F41)</f>
        <v>0</v>
      </c>
      <c r="F44" s="92"/>
      <c r="G44" s="162" t="s">
        <v>13</v>
      </c>
      <c r="H44" s="162"/>
      <c r="I44" s="91">
        <f>COUNTIF(K12:L41,"public holiday")</f>
        <v>1</v>
      </c>
      <c r="J44" s="92"/>
      <c r="K44" s="93" t="s">
        <v>23</v>
      </c>
      <c r="L44" s="64">
        <f>COUNTIF(K12:L41,"D")+((COUNTIF(K12:L41,"D/2"))/2)</f>
        <v>0</v>
      </c>
    </row>
    <row r="45" spans="1:12" ht="36.75" customHeight="1" x14ac:dyDescent="0.35">
      <c r="A45" s="94" t="s">
        <v>11</v>
      </c>
      <c r="B45" s="65">
        <f>SUMIF(K12:L41,"public holiday",E12:F41)</f>
        <v>0</v>
      </c>
      <c r="C45" s="66"/>
      <c r="D45" s="53" t="s">
        <v>14</v>
      </c>
      <c r="E45" s="65">
        <f>IF(L42&gt;K8,L42-K8,0)</f>
        <v>0</v>
      </c>
      <c r="F45" s="66"/>
      <c r="G45" s="163" t="s">
        <v>14</v>
      </c>
      <c r="H45" s="163"/>
      <c r="I45" s="65">
        <f>SUM(G12:G41)</f>
        <v>0</v>
      </c>
      <c r="J45" s="66"/>
      <c r="K45" s="66" t="s">
        <v>46</v>
      </c>
      <c r="L45" s="95">
        <f>SUMIF(K12:L41,"Saturday",E12:F41)</f>
        <v>0</v>
      </c>
    </row>
    <row r="46" spans="1:12" x14ac:dyDescent="0.35">
      <c r="A46" s="96" t="s">
        <v>12</v>
      </c>
      <c r="B46" s="32">
        <f>SUMIF(K12:L41,"Sunday",E12:F41)</f>
        <v>0</v>
      </c>
      <c r="C46" s="33"/>
      <c r="D46" s="34" t="s">
        <v>15</v>
      </c>
      <c r="E46" s="32">
        <f>COUNTIF(K12:L41,"L")+((COUNTIF(K12:L41,"L/2"))/2)</f>
        <v>0</v>
      </c>
      <c r="F46" s="34"/>
      <c r="G46" s="143" t="s">
        <v>15</v>
      </c>
      <c r="H46" s="143"/>
      <c r="I46" s="32">
        <f>COUNTIF(K12:L41,"LRP")+((COUNTIF(K12:L41,"LRP/2"))/2)</f>
        <v>0</v>
      </c>
      <c r="J46" s="33"/>
      <c r="K46" s="34" t="s">
        <v>16</v>
      </c>
      <c r="L46" s="97">
        <f>COUNTIF(K12:L41,"PN")</f>
        <v>0</v>
      </c>
    </row>
    <row r="47" spans="1:12" ht="17.149999999999999" customHeight="1" thickBot="1" x14ac:dyDescent="0.4">
      <c r="A47" s="52" t="s">
        <v>17</v>
      </c>
      <c r="B47" s="35">
        <f>COUNTIF(K12:L41,"OČR")+((COUNTIF(K12:L41,"OČR/2"))/2)</f>
        <v>0</v>
      </c>
      <c r="C47" s="36"/>
      <c r="D47" s="51" t="s">
        <v>1</v>
      </c>
      <c r="E47" s="35">
        <f>COUNTIF(K12:L41,"A")</f>
        <v>0</v>
      </c>
      <c r="F47" s="36"/>
      <c r="G47" s="144" t="s">
        <v>18</v>
      </c>
      <c r="H47" s="144"/>
      <c r="I47" s="37">
        <f>COUNTIF(K12:L41,"NV")+((COUNTIF(K12:L41,"NV/2"))/2)</f>
        <v>0</v>
      </c>
      <c r="J47" s="36"/>
      <c r="K47" s="38" t="s">
        <v>29</v>
      </c>
      <c r="L47" s="39">
        <v>0</v>
      </c>
    </row>
    <row r="48" spans="1:12" x14ac:dyDescent="0.35">
      <c r="A48" s="40" t="s">
        <v>19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2"/>
    </row>
    <row r="49" spans="1:12" x14ac:dyDescent="0.35">
      <c r="A49" s="43" t="s">
        <v>39</v>
      </c>
      <c r="B49" s="98"/>
      <c r="C49" s="98"/>
      <c r="D49" s="98" t="s">
        <v>40</v>
      </c>
      <c r="E49" s="98"/>
      <c r="F49" s="98"/>
      <c r="G49" s="98" t="s">
        <v>47</v>
      </c>
      <c r="H49" s="98"/>
      <c r="I49" s="98" t="s">
        <v>41</v>
      </c>
      <c r="J49" s="98"/>
      <c r="K49" s="99"/>
      <c r="L49" s="44"/>
    </row>
    <row r="50" spans="1:12" x14ac:dyDescent="0.35">
      <c r="A50" s="43" t="s">
        <v>42</v>
      </c>
      <c r="B50" s="98"/>
      <c r="C50" s="98"/>
      <c r="D50" s="98" t="s">
        <v>43</v>
      </c>
      <c r="E50" s="98"/>
      <c r="F50" s="98"/>
      <c r="G50" s="98" t="s">
        <v>49</v>
      </c>
      <c r="H50" s="98"/>
      <c r="I50" s="98" t="s">
        <v>48</v>
      </c>
      <c r="J50" s="98"/>
      <c r="K50" s="98"/>
      <c r="L50" s="45"/>
    </row>
    <row r="51" spans="1:12" x14ac:dyDescent="0.35">
      <c r="A51" s="46" t="s">
        <v>20</v>
      </c>
      <c r="B51" s="98"/>
      <c r="C51" s="98"/>
      <c r="D51" s="98"/>
      <c r="E51" s="98"/>
      <c r="F51" s="98"/>
      <c r="G51" s="98"/>
      <c r="H51" s="98"/>
      <c r="I51" s="98"/>
      <c r="J51" s="98"/>
      <c r="K51" s="98"/>
      <c r="L51" s="44"/>
    </row>
    <row r="52" spans="1:12" x14ac:dyDescent="0.35">
      <c r="A52" s="43" t="s">
        <v>2</v>
      </c>
      <c r="B52" s="98"/>
      <c r="C52" s="98" t="s">
        <v>3</v>
      </c>
      <c r="D52" s="98"/>
      <c r="E52" s="98" t="s">
        <v>4</v>
      </c>
      <c r="F52" s="98"/>
      <c r="G52" s="98"/>
      <c r="H52" s="98" t="s">
        <v>5</v>
      </c>
      <c r="I52" s="98"/>
      <c r="J52" s="98" t="s">
        <v>6</v>
      </c>
      <c r="K52" s="98"/>
      <c r="L52" s="44"/>
    </row>
    <row r="53" spans="1:12" ht="15" thickBot="1" x14ac:dyDescent="0.4">
      <c r="A53" s="47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9"/>
    </row>
  </sheetData>
  <mergeCells count="117">
    <mergeCell ref="G45:H45"/>
    <mergeCell ref="G46:H46"/>
    <mergeCell ref="G47:H47"/>
    <mergeCell ref="A41:B41"/>
    <mergeCell ref="E41:F41"/>
    <mergeCell ref="K41:L41"/>
    <mergeCell ref="A42:D42"/>
    <mergeCell ref="E42:K42"/>
    <mergeCell ref="G44:H44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B7142-4A7B-4257-B6B0-3CF6A9F55EAB}">
  <dimension ref="A1:P54"/>
  <sheetViews>
    <sheetView topLeftCell="A15" zoomScale="51" zoomScaleNormal="98" workbookViewId="0">
      <selection activeCell="L44" sqref="L44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62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22*K7</f>
        <v>176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18">
        <v>46296</v>
      </c>
      <c r="B12" s="119"/>
      <c r="C12" s="74"/>
      <c r="D12" s="74"/>
      <c r="E12" s="168">
        <f>(((D12-C12+(D12&lt;C12))*24))-(IF(((D12-C12+(D12&lt;C12))*24)&gt;4,0.5,0))</f>
        <v>0</v>
      </c>
      <c r="F12" s="169"/>
      <c r="G12" s="75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76"/>
      <c r="I12" s="76"/>
      <c r="J12" s="77"/>
      <c r="K12" s="122"/>
      <c r="L12" s="123"/>
    </row>
    <row r="13" spans="1:16" ht="14.25" customHeight="1" x14ac:dyDescent="0.35">
      <c r="A13" s="154">
        <v>46297</v>
      </c>
      <c r="B13" s="155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45">
        <v>46298</v>
      </c>
      <c r="B14" s="146"/>
      <c r="C14" s="26"/>
      <c r="D14" s="26"/>
      <c r="E14" s="128">
        <f>(((D14-C14+(D14&lt;C14))*24))-(IF(((D14-C14+(D14&lt;C14))*24)&gt;4,0.5,0))</f>
        <v>0</v>
      </c>
      <c r="F14" s="129"/>
      <c r="G14" s="27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8"/>
      <c r="I14" s="28"/>
      <c r="J14" s="29"/>
      <c r="K14" s="180" t="s">
        <v>7</v>
      </c>
      <c r="L14" s="184"/>
    </row>
    <row r="15" spans="1:16" ht="14.25" customHeight="1" x14ac:dyDescent="0.35">
      <c r="A15" s="160">
        <v>46299</v>
      </c>
      <c r="B15" s="161"/>
      <c r="C15" s="26"/>
      <c r="D15" s="26"/>
      <c r="E15" s="128">
        <f t="shared" ref="E15:E39" si="0">(((D15-C15+(D15&lt;C15))*24))-(IF(((D15-C15+(D15&lt;C15))*24)&gt;4,0.5,0))</f>
        <v>0</v>
      </c>
      <c r="F15" s="129"/>
      <c r="G15" s="27">
        <f t="shared" ref="G15:G42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8"/>
      <c r="I15" s="28"/>
      <c r="J15" s="29"/>
      <c r="K15" s="130" t="s">
        <v>8</v>
      </c>
      <c r="L15" s="131"/>
    </row>
    <row r="16" spans="1:16" ht="14.25" customHeight="1" x14ac:dyDescent="0.35">
      <c r="A16" s="118">
        <v>46300</v>
      </c>
      <c r="B16" s="119"/>
      <c r="C16" s="22"/>
      <c r="D16" s="22"/>
      <c r="E16" s="120">
        <f t="shared" si="0"/>
        <v>0</v>
      </c>
      <c r="F16" s="121"/>
      <c r="G16" s="23">
        <f t="shared" si="1"/>
        <v>0</v>
      </c>
      <c r="H16" s="24"/>
      <c r="I16" s="24"/>
      <c r="J16" s="25"/>
      <c r="K16" s="122"/>
      <c r="L16" s="123"/>
    </row>
    <row r="17" spans="1:12" ht="14.25" customHeight="1" x14ac:dyDescent="0.35">
      <c r="A17" s="154">
        <v>46301</v>
      </c>
      <c r="B17" s="155"/>
      <c r="C17" s="22"/>
      <c r="D17" s="22"/>
      <c r="E17" s="120">
        <f t="shared" si="0"/>
        <v>0</v>
      </c>
      <c r="F17" s="121"/>
      <c r="G17" s="23">
        <f t="shared" si="1"/>
        <v>0</v>
      </c>
      <c r="H17" s="24"/>
      <c r="I17" s="24"/>
      <c r="J17" s="25"/>
      <c r="K17" s="138"/>
      <c r="L17" s="185"/>
    </row>
    <row r="18" spans="1:12" ht="14.25" customHeight="1" x14ac:dyDescent="0.35">
      <c r="A18" s="118">
        <v>46302</v>
      </c>
      <c r="B18" s="119"/>
      <c r="C18" s="22"/>
      <c r="D18" s="22"/>
      <c r="E18" s="120">
        <f t="shared" si="0"/>
        <v>0</v>
      </c>
      <c r="F18" s="121"/>
      <c r="G18" s="23">
        <f t="shared" si="1"/>
        <v>0</v>
      </c>
      <c r="H18" s="24"/>
      <c r="I18" s="24"/>
      <c r="J18" s="25"/>
      <c r="K18" s="122"/>
      <c r="L18" s="123"/>
    </row>
    <row r="19" spans="1:12" ht="14.25" customHeight="1" x14ac:dyDescent="0.35">
      <c r="A19" s="154">
        <v>46303</v>
      </c>
      <c r="B19" s="155"/>
      <c r="C19" s="22"/>
      <c r="D19" s="22"/>
      <c r="E19" s="120">
        <f t="shared" si="0"/>
        <v>0</v>
      </c>
      <c r="F19" s="121"/>
      <c r="G19" s="23">
        <f t="shared" si="1"/>
        <v>0</v>
      </c>
      <c r="H19" s="24"/>
      <c r="I19" s="24"/>
      <c r="J19" s="25"/>
      <c r="K19" s="122"/>
      <c r="L19" s="123"/>
    </row>
    <row r="20" spans="1:12" ht="14.25" customHeight="1" x14ac:dyDescent="0.35">
      <c r="A20" s="118">
        <v>46304</v>
      </c>
      <c r="B20" s="119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60">
        <v>46305</v>
      </c>
      <c r="B21" s="161"/>
      <c r="C21" s="26"/>
      <c r="D21" s="26"/>
      <c r="E21" s="128">
        <f t="shared" si="0"/>
        <v>0</v>
      </c>
      <c r="F21" s="129"/>
      <c r="G21" s="27">
        <f t="shared" si="1"/>
        <v>0</v>
      </c>
      <c r="H21" s="28"/>
      <c r="I21" s="28"/>
      <c r="J21" s="29"/>
      <c r="K21" s="180" t="s">
        <v>7</v>
      </c>
      <c r="L21" s="184"/>
    </row>
    <row r="22" spans="1:12" ht="14.25" customHeight="1" x14ac:dyDescent="0.35">
      <c r="A22" s="145">
        <v>46306</v>
      </c>
      <c r="B22" s="146"/>
      <c r="C22" s="26"/>
      <c r="D22" s="26"/>
      <c r="E22" s="128">
        <f t="shared" si="0"/>
        <v>0</v>
      </c>
      <c r="F22" s="129"/>
      <c r="G22" s="27">
        <f t="shared" si="1"/>
        <v>0</v>
      </c>
      <c r="H22" s="28"/>
      <c r="I22" s="28"/>
      <c r="J22" s="29"/>
      <c r="K22" s="130" t="s">
        <v>8</v>
      </c>
      <c r="L22" s="131"/>
    </row>
    <row r="23" spans="1:12" ht="14.25" customHeight="1" x14ac:dyDescent="0.35">
      <c r="A23" s="154">
        <v>46307</v>
      </c>
      <c r="B23" s="155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23"/>
    </row>
    <row r="24" spans="1:12" ht="14.25" customHeight="1" x14ac:dyDescent="0.35">
      <c r="A24" s="118">
        <v>46308</v>
      </c>
      <c r="B24" s="119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38"/>
      <c r="L24" s="185"/>
    </row>
    <row r="25" spans="1:12" ht="14.25" customHeight="1" x14ac:dyDescent="0.35">
      <c r="A25" s="154">
        <v>46309</v>
      </c>
      <c r="B25" s="155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22"/>
      <c r="L25" s="123"/>
    </row>
    <row r="26" spans="1:12" ht="14.25" customHeight="1" x14ac:dyDescent="0.35">
      <c r="A26" s="118">
        <v>46310</v>
      </c>
      <c r="B26" s="119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22"/>
      <c r="L26" s="123"/>
    </row>
    <row r="27" spans="1:12" ht="14.25" customHeight="1" x14ac:dyDescent="0.35">
      <c r="A27" s="154">
        <v>46311</v>
      </c>
      <c r="B27" s="155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45">
        <v>46312</v>
      </c>
      <c r="B28" s="146"/>
      <c r="C28" s="26"/>
      <c r="D28" s="26"/>
      <c r="E28" s="128">
        <f t="shared" si="0"/>
        <v>0</v>
      </c>
      <c r="F28" s="129"/>
      <c r="G28" s="27">
        <f t="shared" si="1"/>
        <v>0</v>
      </c>
      <c r="H28" s="28"/>
      <c r="I28" s="28"/>
      <c r="J28" s="29"/>
      <c r="K28" s="180" t="s">
        <v>7</v>
      </c>
      <c r="L28" s="184"/>
    </row>
    <row r="29" spans="1:12" ht="14.25" customHeight="1" x14ac:dyDescent="0.35">
      <c r="A29" s="160">
        <v>46313</v>
      </c>
      <c r="B29" s="161"/>
      <c r="C29" s="26"/>
      <c r="D29" s="26"/>
      <c r="E29" s="128">
        <f>(((D29-C29+(D29&lt;C29))*24))-(IF(((D29-C29+(D29&lt;C29))*24)&gt;4,0.5,0))</f>
        <v>0</v>
      </c>
      <c r="F29" s="129"/>
      <c r="G29" s="27">
        <f t="shared" si="1"/>
        <v>0</v>
      </c>
      <c r="H29" s="28"/>
      <c r="I29" s="28"/>
      <c r="J29" s="29"/>
      <c r="K29" s="130" t="s">
        <v>8</v>
      </c>
      <c r="L29" s="131"/>
    </row>
    <row r="30" spans="1:12" ht="14.25" customHeight="1" x14ac:dyDescent="0.35">
      <c r="A30" s="118">
        <v>46314</v>
      </c>
      <c r="B30" s="119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23"/>
    </row>
    <row r="31" spans="1:12" ht="14.25" customHeight="1" x14ac:dyDescent="0.35">
      <c r="A31" s="154">
        <v>46315</v>
      </c>
      <c r="B31" s="155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38"/>
      <c r="L31" s="185"/>
    </row>
    <row r="32" spans="1:12" ht="14.25" customHeight="1" x14ac:dyDescent="0.35">
      <c r="A32" s="118">
        <v>46316</v>
      </c>
      <c r="B32" s="119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22"/>
      <c r="L32" s="123"/>
    </row>
    <row r="33" spans="1:12" ht="14.25" customHeight="1" x14ac:dyDescent="0.35">
      <c r="A33" s="154">
        <v>46317</v>
      </c>
      <c r="B33" s="155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22"/>
      <c r="L33" s="123"/>
    </row>
    <row r="34" spans="1:12" ht="14.25" customHeight="1" x14ac:dyDescent="0.35">
      <c r="A34" s="118">
        <v>46318</v>
      </c>
      <c r="B34" s="119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60">
        <v>46319</v>
      </c>
      <c r="B35" s="161"/>
      <c r="C35" s="26"/>
      <c r="D35" s="26"/>
      <c r="E35" s="128">
        <f t="shared" si="0"/>
        <v>0</v>
      </c>
      <c r="F35" s="129"/>
      <c r="G35" s="27">
        <f t="shared" si="1"/>
        <v>0</v>
      </c>
      <c r="H35" s="28"/>
      <c r="I35" s="28"/>
      <c r="J35" s="29"/>
      <c r="K35" s="180" t="s">
        <v>7</v>
      </c>
      <c r="L35" s="184"/>
    </row>
    <row r="36" spans="1:12" ht="14.25" customHeight="1" x14ac:dyDescent="0.35">
      <c r="A36" s="145">
        <v>46320</v>
      </c>
      <c r="B36" s="146"/>
      <c r="C36" s="26"/>
      <c r="D36" s="26"/>
      <c r="E36" s="128">
        <f t="shared" si="0"/>
        <v>0</v>
      </c>
      <c r="F36" s="129"/>
      <c r="G36" s="27">
        <f t="shared" si="1"/>
        <v>0</v>
      </c>
      <c r="H36" s="28"/>
      <c r="I36" s="28"/>
      <c r="J36" s="29"/>
      <c r="K36" s="130" t="s">
        <v>8</v>
      </c>
      <c r="L36" s="131"/>
    </row>
    <row r="37" spans="1:12" ht="14.25" customHeight="1" x14ac:dyDescent="0.35">
      <c r="A37" s="154">
        <v>46321</v>
      </c>
      <c r="B37" s="155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23"/>
    </row>
    <row r="38" spans="1:12" ht="14.25" customHeight="1" x14ac:dyDescent="0.35">
      <c r="A38" s="118">
        <v>46322</v>
      </c>
      <c r="B38" s="119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38"/>
      <c r="L38" s="185"/>
    </row>
    <row r="39" spans="1:12" ht="14.25" customHeight="1" x14ac:dyDescent="0.35">
      <c r="A39" s="172">
        <v>46323</v>
      </c>
      <c r="B39" s="173"/>
      <c r="C39" s="78"/>
      <c r="D39" s="78"/>
      <c r="E39" s="174">
        <f t="shared" si="0"/>
        <v>0</v>
      </c>
      <c r="F39" s="175"/>
      <c r="G39" s="79">
        <f t="shared" si="1"/>
        <v>0</v>
      </c>
      <c r="H39" s="80"/>
      <c r="I39" s="80"/>
      <c r="J39" s="81"/>
      <c r="K39" s="176" t="s">
        <v>9</v>
      </c>
      <c r="L39" s="177"/>
    </row>
    <row r="40" spans="1:12" ht="14.25" customHeight="1" x14ac:dyDescent="0.35">
      <c r="A40" s="118">
        <v>46324</v>
      </c>
      <c r="B40" s="119"/>
      <c r="C40" s="22"/>
      <c r="D40" s="22"/>
      <c r="E40" s="120">
        <f>(((D40-C40+(D40&lt;C40))*24))-(IF(((D40-C40+(D40&lt;C40))*24)&gt;4,0.5,0))</f>
        <v>0</v>
      </c>
      <c r="F40" s="121"/>
      <c r="G40" s="23">
        <f t="shared" si="1"/>
        <v>0</v>
      </c>
      <c r="H40" s="24"/>
      <c r="I40" s="24"/>
      <c r="J40" s="25"/>
      <c r="K40" s="122"/>
      <c r="L40" s="123"/>
    </row>
    <row r="41" spans="1:12" ht="14.25" customHeight="1" x14ac:dyDescent="0.35">
      <c r="A41" s="154">
        <v>46325</v>
      </c>
      <c r="B41" s="155"/>
      <c r="C41" s="22"/>
      <c r="D41" s="22"/>
      <c r="E41" s="120">
        <f>(((D41-C41+(D41&lt;C41))*24))-(IF(((D41-C41+(D41&lt;C41))*24)&gt;4,0.5,0))</f>
        <v>0</v>
      </c>
      <c r="F41" s="121"/>
      <c r="G41" s="23">
        <f t="shared" ref="G41" si="2">IF((MOD(D41-C41,1)*24-(D41&lt;C41)*(22-6)-MEDIAN(D41*24,22,6)+MEDIAN(C41*24,22,6))&gt;4,(MOD(D41-C41,1)*24-(D41&lt;C41)*(22-6)-MEDIAN(D41*24,22,6)+MEDIAN(C41*24,22,6))-0.5,(MOD(D41-C41,1)*24-(D41&lt;C41)*(22-6)-MEDIAN(D41*24,22,6)+MEDIAN(C41*24,22,6)))</f>
        <v>0</v>
      </c>
      <c r="H41" s="24"/>
      <c r="I41" s="24"/>
      <c r="J41" s="25"/>
      <c r="K41" s="122"/>
      <c r="L41" s="123"/>
    </row>
    <row r="42" spans="1:12" ht="14.25" customHeight="1" thickBot="1" x14ac:dyDescent="0.4">
      <c r="A42" s="145">
        <v>46326</v>
      </c>
      <c r="B42" s="146"/>
      <c r="C42" s="26"/>
      <c r="D42" s="26"/>
      <c r="E42" s="128">
        <f>(((D42-C42+(D42&lt;C42))*24))-(IF(((D42-C42+(D42&lt;C42))*24)&gt;4,0.5,0))</f>
        <v>0</v>
      </c>
      <c r="F42" s="129"/>
      <c r="G42" s="27">
        <f t="shared" si="1"/>
        <v>0</v>
      </c>
      <c r="H42" s="28"/>
      <c r="I42" s="28"/>
      <c r="J42" s="29"/>
      <c r="K42" s="130" t="s">
        <v>7</v>
      </c>
      <c r="L42" s="131"/>
    </row>
    <row r="43" spans="1:12" ht="15.75" customHeight="1" thickBot="1" x14ac:dyDescent="0.4">
      <c r="A43" s="147"/>
      <c r="B43" s="148"/>
      <c r="C43" s="148"/>
      <c r="D43" s="148"/>
      <c r="E43" s="149" t="s">
        <v>0</v>
      </c>
      <c r="F43" s="150"/>
      <c r="G43" s="150"/>
      <c r="H43" s="150"/>
      <c r="I43" s="150"/>
      <c r="J43" s="150"/>
      <c r="K43" s="151"/>
      <c r="L43" s="62">
        <f>SUM(E12:F42)+(SUM(I45+L45+L47+I48+E47+E48+B48)*K7)</f>
        <v>8</v>
      </c>
    </row>
    <row r="44" spans="1:12" x14ac:dyDescent="0.35">
      <c r="A44" s="30"/>
      <c r="B44" s="87"/>
      <c r="C44" s="87"/>
      <c r="D44" s="87"/>
      <c r="E44" s="88"/>
      <c r="F44" s="88"/>
      <c r="G44" s="88"/>
      <c r="H44" s="89"/>
      <c r="I44" s="90"/>
      <c r="J44" s="90"/>
      <c r="K44" s="90"/>
      <c r="L44" s="31"/>
    </row>
    <row r="45" spans="1:12" x14ac:dyDescent="0.35">
      <c r="A45" s="63" t="s">
        <v>10</v>
      </c>
      <c r="B45" s="91">
        <f>COUNTIF(E12:F42,"&gt;3")</f>
        <v>0</v>
      </c>
      <c r="C45" s="92"/>
      <c r="D45" s="93" t="s">
        <v>45</v>
      </c>
      <c r="E45" s="91">
        <f>SUM(E12:F42)</f>
        <v>0</v>
      </c>
      <c r="F45" s="92"/>
      <c r="G45" s="162" t="s">
        <v>13</v>
      </c>
      <c r="H45" s="162"/>
      <c r="I45" s="91">
        <f>COUNTIF(K12:L42,"public holiday")</f>
        <v>1</v>
      </c>
      <c r="J45" s="92"/>
      <c r="K45" s="93" t="s">
        <v>23</v>
      </c>
      <c r="L45" s="64">
        <f>COUNTIF(K12:L42,"D")+((COUNTIF(K12:L42,"D/2"))/2)</f>
        <v>0</v>
      </c>
    </row>
    <row r="46" spans="1:12" ht="36.75" customHeight="1" x14ac:dyDescent="0.35">
      <c r="A46" s="94" t="s">
        <v>11</v>
      </c>
      <c r="B46" s="65">
        <f>SUMIF(K12:L42,"public holiday",E12:F42)</f>
        <v>0</v>
      </c>
      <c r="C46" s="66"/>
      <c r="D46" s="53" t="s">
        <v>14</v>
      </c>
      <c r="E46" s="65">
        <f>IF(L43&gt;K8,L43-K8,0)</f>
        <v>0</v>
      </c>
      <c r="F46" s="66"/>
      <c r="G46" s="163" t="s">
        <v>14</v>
      </c>
      <c r="H46" s="163"/>
      <c r="I46" s="65">
        <f>SUM(G12:G42)</f>
        <v>0</v>
      </c>
      <c r="J46" s="66"/>
      <c r="K46" s="66" t="s">
        <v>46</v>
      </c>
      <c r="L46" s="95">
        <f>SUMIF(K12:L42,"Saturday",E12:F42)</f>
        <v>0</v>
      </c>
    </row>
    <row r="47" spans="1:12" x14ac:dyDescent="0.35">
      <c r="A47" s="96" t="s">
        <v>12</v>
      </c>
      <c r="B47" s="32">
        <f>SUMIF(K12:L42,"Sunday",E12:F42)</f>
        <v>0</v>
      </c>
      <c r="C47" s="33"/>
      <c r="D47" s="34" t="s">
        <v>15</v>
      </c>
      <c r="E47" s="32">
        <f>COUNTIF(K12:L42,"L")+((COUNTIF(K12:L42,"L/2"))/2)</f>
        <v>0</v>
      </c>
      <c r="F47" s="34"/>
      <c r="G47" s="143" t="s">
        <v>15</v>
      </c>
      <c r="H47" s="143"/>
      <c r="I47" s="32">
        <f>COUNTIF(K12:L42,"LRP")+((COUNTIF(K12:L42,"LRP/2"))/2)</f>
        <v>0</v>
      </c>
      <c r="J47" s="33"/>
      <c r="K47" s="34" t="s">
        <v>16</v>
      </c>
      <c r="L47" s="97">
        <f>COUNTIF(K12:L42,"PN")</f>
        <v>0</v>
      </c>
    </row>
    <row r="48" spans="1:12" ht="17.149999999999999" customHeight="1" thickBot="1" x14ac:dyDescent="0.4">
      <c r="A48" s="52" t="s">
        <v>17</v>
      </c>
      <c r="B48" s="35">
        <f>COUNTIF(K12:L42,"OČR")+((COUNTIF(K12:L42,"OČR/2"))/2)</f>
        <v>0</v>
      </c>
      <c r="C48" s="36"/>
      <c r="D48" s="51" t="s">
        <v>1</v>
      </c>
      <c r="E48" s="35">
        <f>COUNTIF(K12:L42,"A")</f>
        <v>0</v>
      </c>
      <c r="F48" s="36"/>
      <c r="G48" s="144" t="s">
        <v>18</v>
      </c>
      <c r="H48" s="144"/>
      <c r="I48" s="37">
        <f>COUNTIF(K12:L42,"NV")+((COUNTIF(K12:L42,"NV/2"))/2)</f>
        <v>0</v>
      </c>
      <c r="J48" s="36"/>
      <c r="K48" s="38" t="s">
        <v>29</v>
      </c>
      <c r="L48" s="39">
        <v>0</v>
      </c>
    </row>
    <row r="49" spans="1:12" x14ac:dyDescent="0.35">
      <c r="A49" s="40" t="s">
        <v>19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2"/>
    </row>
    <row r="50" spans="1:12" x14ac:dyDescent="0.35">
      <c r="A50" s="43" t="s">
        <v>39</v>
      </c>
      <c r="B50" s="98"/>
      <c r="C50" s="98"/>
      <c r="D50" s="98" t="s">
        <v>40</v>
      </c>
      <c r="E50" s="98"/>
      <c r="F50" s="98"/>
      <c r="G50" s="98" t="s">
        <v>47</v>
      </c>
      <c r="H50" s="98"/>
      <c r="I50" s="98" t="s">
        <v>41</v>
      </c>
      <c r="J50" s="98"/>
      <c r="K50" s="99"/>
      <c r="L50" s="44"/>
    </row>
    <row r="51" spans="1:12" x14ac:dyDescent="0.35">
      <c r="A51" s="43" t="s">
        <v>42</v>
      </c>
      <c r="B51" s="98"/>
      <c r="C51" s="98"/>
      <c r="D51" s="98" t="s">
        <v>43</v>
      </c>
      <c r="E51" s="98"/>
      <c r="F51" s="98"/>
      <c r="G51" s="98" t="s">
        <v>49</v>
      </c>
      <c r="H51" s="98"/>
      <c r="I51" s="98" t="s">
        <v>48</v>
      </c>
      <c r="J51" s="98"/>
      <c r="K51" s="98"/>
      <c r="L51" s="45"/>
    </row>
    <row r="52" spans="1:12" x14ac:dyDescent="0.35">
      <c r="A52" s="46" t="s">
        <v>20</v>
      </c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44"/>
    </row>
    <row r="53" spans="1:12" x14ac:dyDescent="0.35">
      <c r="A53" s="43" t="s">
        <v>2</v>
      </c>
      <c r="B53" s="98"/>
      <c r="C53" s="98" t="s">
        <v>3</v>
      </c>
      <c r="D53" s="98"/>
      <c r="E53" s="98" t="s">
        <v>4</v>
      </c>
      <c r="F53" s="98"/>
      <c r="G53" s="98"/>
      <c r="H53" s="98" t="s">
        <v>5</v>
      </c>
      <c r="I53" s="98"/>
      <c r="J53" s="98" t="s">
        <v>6</v>
      </c>
      <c r="K53" s="98"/>
      <c r="L53" s="44"/>
    </row>
    <row r="54" spans="1:12" ht="15" thickBot="1" x14ac:dyDescent="0.4">
      <c r="A54" s="4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9"/>
    </row>
  </sheetData>
  <mergeCells count="120">
    <mergeCell ref="G46:H46"/>
    <mergeCell ref="G47:H47"/>
    <mergeCell ref="G48:H48"/>
    <mergeCell ref="A41:B41"/>
    <mergeCell ref="E41:F41"/>
    <mergeCell ref="K41:L41"/>
    <mergeCell ref="A42:B42"/>
    <mergeCell ref="E42:F42"/>
    <mergeCell ref="K42:L42"/>
    <mergeCell ref="A43:D43"/>
    <mergeCell ref="E43:K43"/>
    <mergeCell ref="G45:H45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AA254-F866-4DC8-8AB1-94664F4E4B0E}">
  <dimension ref="A1:P53"/>
  <sheetViews>
    <sheetView topLeftCell="A24" zoomScale="55" zoomScaleNormal="98" workbookViewId="0">
      <selection activeCell="L43" sqref="L43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63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21*K7</f>
        <v>168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56">
        <v>46327</v>
      </c>
      <c r="B12" s="157"/>
      <c r="C12" s="55"/>
      <c r="D12" s="55"/>
      <c r="E12" s="158">
        <f>(((D12-C12+(D12&lt;C12))*24))-(IF(((D12-C12+(D12&lt;C12))*24)&gt;4,0.5,0))</f>
        <v>0</v>
      </c>
      <c r="F12" s="159"/>
      <c r="G12" s="56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57"/>
      <c r="I12" s="57"/>
      <c r="J12" s="58"/>
      <c r="K12" s="130" t="s">
        <v>8</v>
      </c>
      <c r="L12" s="131"/>
    </row>
    <row r="13" spans="1:16" ht="14.25" customHeight="1" x14ac:dyDescent="0.35">
      <c r="A13" s="154">
        <v>46328</v>
      </c>
      <c r="B13" s="155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54">
        <v>46329</v>
      </c>
      <c r="B14" s="155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22"/>
      <c r="L14" s="123"/>
    </row>
    <row r="15" spans="1:16" ht="14.25" customHeight="1" x14ac:dyDescent="0.35">
      <c r="A15" s="154">
        <v>46330</v>
      </c>
      <c r="B15" s="155"/>
      <c r="C15" s="22"/>
      <c r="D15" s="22"/>
      <c r="E15" s="120">
        <f t="shared" ref="E15:E39" si="0">(((D15-C15+(D15&lt;C15))*24))-(IF(((D15-C15+(D15&lt;C15))*24)&gt;4,0.5,0))</f>
        <v>0</v>
      </c>
      <c r="F15" s="121"/>
      <c r="G15" s="23">
        <f t="shared" ref="G15:G41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22"/>
      <c r="L15" s="123"/>
    </row>
    <row r="16" spans="1:16" ht="14.25" customHeight="1" x14ac:dyDescent="0.35">
      <c r="A16" s="154">
        <v>46331</v>
      </c>
      <c r="B16" s="155"/>
      <c r="C16" s="22"/>
      <c r="D16" s="22"/>
      <c r="E16" s="120">
        <f t="shared" si="0"/>
        <v>0</v>
      </c>
      <c r="F16" s="121"/>
      <c r="G16" s="23">
        <f t="shared" si="1"/>
        <v>0</v>
      </c>
      <c r="H16" s="24"/>
      <c r="I16" s="24"/>
      <c r="J16" s="25"/>
      <c r="K16" s="138"/>
      <c r="L16" s="139"/>
    </row>
    <row r="17" spans="1:12" ht="14.25" customHeight="1" x14ac:dyDescent="0.35">
      <c r="A17" s="154">
        <v>46332</v>
      </c>
      <c r="B17" s="155"/>
      <c r="C17" s="22"/>
      <c r="D17" s="22"/>
      <c r="E17" s="120">
        <f t="shared" si="0"/>
        <v>0</v>
      </c>
      <c r="F17" s="121"/>
      <c r="G17" s="23">
        <f t="shared" si="1"/>
        <v>0</v>
      </c>
      <c r="H17" s="24"/>
      <c r="I17" s="24"/>
      <c r="J17" s="25"/>
      <c r="K17" s="138"/>
      <c r="L17" s="185"/>
    </row>
    <row r="18" spans="1:12" ht="14.25" customHeight="1" x14ac:dyDescent="0.35">
      <c r="A18" s="160">
        <v>46333</v>
      </c>
      <c r="B18" s="161"/>
      <c r="C18" s="26"/>
      <c r="D18" s="26"/>
      <c r="E18" s="128">
        <f t="shared" si="0"/>
        <v>0</v>
      </c>
      <c r="F18" s="129"/>
      <c r="G18" s="27">
        <f t="shared" si="1"/>
        <v>0</v>
      </c>
      <c r="H18" s="28"/>
      <c r="I18" s="28"/>
      <c r="J18" s="29"/>
      <c r="K18" s="180" t="s">
        <v>7</v>
      </c>
      <c r="L18" s="184"/>
    </row>
    <row r="19" spans="1:12" ht="14.25" customHeight="1" x14ac:dyDescent="0.35">
      <c r="A19" s="160">
        <v>46334</v>
      </c>
      <c r="B19" s="161"/>
      <c r="C19" s="26"/>
      <c r="D19" s="26"/>
      <c r="E19" s="128">
        <f t="shared" si="0"/>
        <v>0</v>
      </c>
      <c r="F19" s="129"/>
      <c r="G19" s="27">
        <f t="shared" si="1"/>
        <v>0</v>
      </c>
      <c r="H19" s="28"/>
      <c r="I19" s="28"/>
      <c r="J19" s="29"/>
      <c r="K19" s="130" t="s">
        <v>8</v>
      </c>
      <c r="L19" s="131"/>
    </row>
    <row r="20" spans="1:12" ht="14.25" customHeight="1" x14ac:dyDescent="0.35">
      <c r="A20" s="154">
        <v>46335</v>
      </c>
      <c r="B20" s="155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54">
        <v>46336</v>
      </c>
      <c r="B21" s="155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22"/>
      <c r="L21" s="123"/>
    </row>
    <row r="22" spans="1:12" ht="14.25" customHeight="1" x14ac:dyDescent="0.35">
      <c r="A22" s="154">
        <v>46337</v>
      </c>
      <c r="B22" s="155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22"/>
      <c r="L22" s="123"/>
    </row>
    <row r="23" spans="1:12" ht="14.25" customHeight="1" x14ac:dyDescent="0.35">
      <c r="A23" s="154">
        <v>46338</v>
      </c>
      <c r="B23" s="155"/>
      <c r="C23" s="22"/>
      <c r="D23" s="22"/>
      <c r="E23" s="120">
        <f t="shared" si="0"/>
        <v>0</v>
      </c>
      <c r="F23" s="121"/>
      <c r="G23" s="23">
        <f t="shared" si="1"/>
        <v>0</v>
      </c>
      <c r="H23" s="24"/>
      <c r="I23" s="24"/>
      <c r="J23" s="25"/>
      <c r="K23" s="122"/>
      <c r="L23" s="123"/>
    </row>
    <row r="24" spans="1:12" ht="14.25" customHeight="1" x14ac:dyDescent="0.35">
      <c r="A24" s="154">
        <v>46339</v>
      </c>
      <c r="B24" s="155"/>
      <c r="C24" s="22"/>
      <c r="D24" s="22"/>
      <c r="E24" s="120">
        <f t="shared" si="0"/>
        <v>0</v>
      </c>
      <c r="F24" s="121"/>
      <c r="G24" s="23">
        <f t="shared" si="1"/>
        <v>0</v>
      </c>
      <c r="H24" s="24"/>
      <c r="I24" s="24"/>
      <c r="J24" s="25"/>
      <c r="K24" s="138"/>
      <c r="L24" s="185"/>
    </row>
    <row r="25" spans="1:12" ht="14.25" customHeight="1" x14ac:dyDescent="0.35">
      <c r="A25" s="160">
        <v>46340</v>
      </c>
      <c r="B25" s="161"/>
      <c r="C25" s="26"/>
      <c r="D25" s="26"/>
      <c r="E25" s="128">
        <f t="shared" si="0"/>
        <v>0</v>
      </c>
      <c r="F25" s="129"/>
      <c r="G25" s="27">
        <f t="shared" si="1"/>
        <v>0</v>
      </c>
      <c r="H25" s="28"/>
      <c r="I25" s="28"/>
      <c r="J25" s="29"/>
      <c r="K25" s="180" t="s">
        <v>7</v>
      </c>
      <c r="L25" s="184"/>
    </row>
    <row r="26" spans="1:12" ht="14.25" customHeight="1" x14ac:dyDescent="0.35">
      <c r="A26" s="160">
        <v>46341</v>
      </c>
      <c r="B26" s="161"/>
      <c r="C26" s="26"/>
      <c r="D26" s="26"/>
      <c r="E26" s="128">
        <f t="shared" si="0"/>
        <v>0</v>
      </c>
      <c r="F26" s="129"/>
      <c r="G26" s="27">
        <f t="shared" si="1"/>
        <v>0</v>
      </c>
      <c r="H26" s="28"/>
      <c r="I26" s="28"/>
      <c r="J26" s="29"/>
      <c r="K26" s="130" t="s">
        <v>8</v>
      </c>
      <c r="L26" s="131"/>
    </row>
    <row r="27" spans="1:12" ht="14.25" customHeight="1" x14ac:dyDescent="0.35">
      <c r="A27" s="154">
        <v>46342</v>
      </c>
      <c r="B27" s="155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72">
        <v>46343</v>
      </c>
      <c r="B28" s="173"/>
      <c r="C28" s="78"/>
      <c r="D28" s="78"/>
      <c r="E28" s="174">
        <f t="shared" si="0"/>
        <v>0</v>
      </c>
      <c r="F28" s="175"/>
      <c r="G28" s="79">
        <f t="shared" si="1"/>
        <v>0</v>
      </c>
      <c r="H28" s="80"/>
      <c r="I28" s="80"/>
      <c r="J28" s="81"/>
      <c r="K28" s="176" t="s">
        <v>9</v>
      </c>
      <c r="L28" s="177"/>
    </row>
    <row r="29" spans="1:12" ht="14.25" customHeight="1" x14ac:dyDescent="0.35">
      <c r="A29" s="154">
        <v>46344</v>
      </c>
      <c r="B29" s="155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22"/>
      <c r="L29" s="123"/>
    </row>
    <row r="30" spans="1:12" ht="14.25" customHeight="1" x14ac:dyDescent="0.35">
      <c r="A30" s="154">
        <v>46345</v>
      </c>
      <c r="B30" s="155"/>
      <c r="C30" s="22"/>
      <c r="D30" s="22"/>
      <c r="E30" s="120">
        <f t="shared" si="0"/>
        <v>0</v>
      </c>
      <c r="F30" s="121"/>
      <c r="G30" s="23">
        <f t="shared" si="1"/>
        <v>0</v>
      </c>
      <c r="H30" s="24"/>
      <c r="I30" s="24"/>
      <c r="J30" s="25"/>
      <c r="K30" s="122"/>
      <c r="L30" s="123"/>
    </row>
    <row r="31" spans="1:12" ht="14.25" customHeight="1" x14ac:dyDescent="0.35">
      <c r="A31" s="154">
        <v>46346</v>
      </c>
      <c r="B31" s="155"/>
      <c r="C31" s="22"/>
      <c r="D31" s="22"/>
      <c r="E31" s="120">
        <f t="shared" si="0"/>
        <v>0</v>
      </c>
      <c r="F31" s="121"/>
      <c r="G31" s="23">
        <f t="shared" si="1"/>
        <v>0</v>
      </c>
      <c r="H31" s="24"/>
      <c r="I31" s="24"/>
      <c r="J31" s="25"/>
      <c r="K31" s="138"/>
      <c r="L31" s="185"/>
    </row>
    <row r="32" spans="1:12" ht="14.25" customHeight="1" x14ac:dyDescent="0.35">
      <c r="A32" s="160">
        <v>46347</v>
      </c>
      <c r="B32" s="161"/>
      <c r="C32" s="26"/>
      <c r="D32" s="26"/>
      <c r="E32" s="128">
        <f t="shared" si="0"/>
        <v>0</v>
      </c>
      <c r="F32" s="129"/>
      <c r="G32" s="27">
        <f t="shared" si="1"/>
        <v>0</v>
      </c>
      <c r="H32" s="28"/>
      <c r="I32" s="28"/>
      <c r="J32" s="29"/>
      <c r="K32" s="180" t="s">
        <v>7</v>
      </c>
      <c r="L32" s="184"/>
    </row>
    <row r="33" spans="1:12" ht="14.25" customHeight="1" x14ac:dyDescent="0.35">
      <c r="A33" s="160">
        <v>46348</v>
      </c>
      <c r="B33" s="161"/>
      <c r="C33" s="26"/>
      <c r="D33" s="26"/>
      <c r="E33" s="128">
        <f t="shared" si="0"/>
        <v>0</v>
      </c>
      <c r="F33" s="129"/>
      <c r="G33" s="27">
        <f t="shared" si="1"/>
        <v>0</v>
      </c>
      <c r="H33" s="28"/>
      <c r="I33" s="28"/>
      <c r="J33" s="29"/>
      <c r="K33" s="130" t="s">
        <v>8</v>
      </c>
      <c r="L33" s="131"/>
    </row>
    <row r="34" spans="1:12" ht="14.25" customHeight="1" x14ac:dyDescent="0.35">
      <c r="A34" s="154">
        <v>46349</v>
      </c>
      <c r="B34" s="155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54">
        <v>46350</v>
      </c>
      <c r="B35" s="155"/>
      <c r="C35" s="22"/>
      <c r="D35" s="22"/>
      <c r="E35" s="120">
        <f t="shared" si="0"/>
        <v>0</v>
      </c>
      <c r="F35" s="121"/>
      <c r="G35" s="23">
        <f t="shared" si="1"/>
        <v>0</v>
      </c>
      <c r="H35" s="24"/>
      <c r="I35" s="24"/>
      <c r="J35" s="25"/>
      <c r="K35" s="122"/>
      <c r="L35" s="123"/>
    </row>
    <row r="36" spans="1:12" ht="14.25" customHeight="1" x14ac:dyDescent="0.35">
      <c r="A36" s="154">
        <v>46351</v>
      </c>
      <c r="B36" s="155"/>
      <c r="C36" s="22"/>
      <c r="D36" s="22"/>
      <c r="E36" s="120">
        <f t="shared" si="0"/>
        <v>0</v>
      </c>
      <c r="F36" s="121"/>
      <c r="G36" s="23">
        <f t="shared" si="1"/>
        <v>0</v>
      </c>
      <c r="H36" s="24"/>
      <c r="I36" s="24"/>
      <c r="J36" s="25"/>
      <c r="K36" s="122"/>
      <c r="L36" s="123"/>
    </row>
    <row r="37" spans="1:12" ht="14.25" customHeight="1" x14ac:dyDescent="0.35">
      <c r="A37" s="154">
        <v>46352</v>
      </c>
      <c r="B37" s="155"/>
      <c r="C37" s="22"/>
      <c r="D37" s="22"/>
      <c r="E37" s="120">
        <f t="shared" si="0"/>
        <v>0</v>
      </c>
      <c r="F37" s="121"/>
      <c r="G37" s="23">
        <f t="shared" si="1"/>
        <v>0</v>
      </c>
      <c r="H37" s="24"/>
      <c r="I37" s="24"/>
      <c r="J37" s="25"/>
      <c r="K37" s="122"/>
      <c r="L37" s="123"/>
    </row>
    <row r="38" spans="1:12" ht="14.25" customHeight="1" x14ac:dyDescent="0.35">
      <c r="A38" s="154">
        <v>46353</v>
      </c>
      <c r="B38" s="155"/>
      <c r="C38" s="22"/>
      <c r="D38" s="22"/>
      <c r="E38" s="120">
        <f t="shared" si="0"/>
        <v>0</v>
      </c>
      <c r="F38" s="121"/>
      <c r="G38" s="23">
        <f t="shared" si="1"/>
        <v>0</v>
      </c>
      <c r="H38" s="24"/>
      <c r="I38" s="24"/>
      <c r="J38" s="25"/>
      <c r="K38" s="138"/>
      <c r="L38" s="185"/>
    </row>
    <row r="39" spans="1:12" ht="14.25" customHeight="1" x14ac:dyDescent="0.35">
      <c r="A39" s="160">
        <v>46354</v>
      </c>
      <c r="B39" s="161"/>
      <c r="C39" s="26"/>
      <c r="D39" s="26"/>
      <c r="E39" s="128">
        <f t="shared" si="0"/>
        <v>0</v>
      </c>
      <c r="F39" s="129"/>
      <c r="G39" s="27">
        <f t="shared" si="1"/>
        <v>0</v>
      </c>
      <c r="H39" s="28"/>
      <c r="I39" s="28"/>
      <c r="J39" s="29"/>
      <c r="K39" s="180" t="s">
        <v>7</v>
      </c>
      <c r="L39" s="184"/>
    </row>
    <row r="40" spans="1:12" ht="14.25" customHeight="1" x14ac:dyDescent="0.35">
      <c r="A40" s="160">
        <v>46355</v>
      </c>
      <c r="B40" s="161"/>
      <c r="C40" s="26"/>
      <c r="D40" s="26"/>
      <c r="E40" s="128">
        <f>(((D40-C40+(D40&lt;C40))*24))-(IF(((D40-C40+(D40&lt;C40))*24)&gt;4,0.5,0))</f>
        <v>0</v>
      </c>
      <c r="F40" s="129"/>
      <c r="G40" s="27">
        <f t="shared" si="1"/>
        <v>0</v>
      </c>
      <c r="H40" s="28"/>
      <c r="I40" s="28"/>
      <c r="J40" s="29"/>
      <c r="K40" s="130" t="s">
        <v>8</v>
      </c>
      <c r="L40" s="131"/>
    </row>
    <row r="41" spans="1:12" ht="14.25" customHeight="1" thickBot="1" x14ac:dyDescent="0.4">
      <c r="A41" s="154">
        <v>46356</v>
      </c>
      <c r="B41" s="155"/>
      <c r="C41" s="22"/>
      <c r="D41" s="22"/>
      <c r="E41" s="120">
        <f>(((D41-C41+(D41&lt;C41))*24))-(IF(((D41-C41+(D41&lt;C41))*24)&gt;4,0.5,0))</f>
        <v>0</v>
      </c>
      <c r="F41" s="121"/>
      <c r="G41" s="23">
        <f t="shared" si="1"/>
        <v>0</v>
      </c>
      <c r="H41" s="24"/>
      <c r="I41" s="24"/>
      <c r="J41" s="25"/>
      <c r="K41" s="122"/>
      <c r="L41" s="123"/>
    </row>
    <row r="42" spans="1:12" ht="15.75" customHeight="1" thickBot="1" x14ac:dyDescent="0.4">
      <c r="A42" s="147"/>
      <c r="B42" s="148"/>
      <c r="C42" s="148"/>
      <c r="D42" s="148"/>
      <c r="E42" s="149" t="s">
        <v>0</v>
      </c>
      <c r="F42" s="150"/>
      <c r="G42" s="150"/>
      <c r="H42" s="150"/>
      <c r="I42" s="150"/>
      <c r="J42" s="150"/>
      <c r="K42" s="151"/>
      <c r="L42" s="62">
        <f>SUM(E12:F41)+(SUM(I44+L44+L46+I47+E46+E47+B47)*K7)</f>
        <v>8</v>
      </c>
    </row>
    <row r="43" spans="1:12" x14ac:dyDescent="0.35">
      <c r="A43" s="30"/>
      <c r="B43" s="87"/>
      <c r="C43" s="87"/>
      <c r="D43" s="87"/>
      <c r="E43" s="88"/>
      <c r="F43" s="88"/>
      <c r="G43" s="88"/>
      <c r="H43" s="89"/>
      <c r="I43" s="90"/>
      <c r="J43" s="90"/>
      <c r="K43" s="90"/>
      <c r="L43" s="31"/>
    </row>
    <row r="44" spans="1:12" x14ac:dyDescent="0.35">
      <c r="A44" s="63" t="s">
        <v>10</v>
      </c>
      <c r="B44" s="91">
        <f>COUNTIF(E12:F41,"&gt;3")</f>
        <v>0</v>
      </c>
      <c r="C44" s="92"/>
      <c r="D44" s="93" t="s">
        <v>45</v>
      </c>
      <c r="E44" s="91">
        <f>SUM(E12:F41)</f>
        <v>0</v>
      </c>
      <c r="F44" s="92"/>
      <c r="G44" s="162" t="s">
        <v>13</v>
      </c>
      <c r="H44" s="162"/>
      <c r="I44" s="91">
        <f>COUNTIF(K12:L41,"public holiday")</f>
        <v>1</v>
      </c>
      <c r="J44" s="92"/>
      <c r="K44" s="93" t="s">
        <v>23</v>
      </c>
      <c r="L44" s="64">
        <f>COUNTIF(K12:L41,"D")+((COUNTIF(K12:L41,"D/2"))/2)</f>
        <v>0</v>
      </c>
    </row>
    <row r="45" spans="1:12" ht="36.75" customHeight="1" x14ac:dyDescent="0.35">
      <c r="A45" s="94" t="s">
        <v>11</v>
      </c>
      <c r="B45" s="65">
        <f>SUMIF(K12:L41,"public holiday",E12:F41)</f>
        <v>0</v>
      </c>
      <c r="C45" s="66"/>
      <c r="D45" s="53" t="s">
        <v>14</v>
      </c>
      <c r="E45" s="65">
        <f>IF(L42&gt;K8,L42-K8,0)</f>
        <v>0</v>
      </c>
      <c r="F45" s="66"/>
      <c r="G45" s="163" t="s">
        <v>14</v>
      </c>
      <c r="H45" s="163"/>
      <c r="I45" s="65">
        <f>SUM(G12:G41)</f>
        <v>0</v>
      </c>
      <c r="J45" s="66"/>
      <c r="K45" s="66" t="s">
        <v>46</v>
      </c>
      <c r="L45" s="95">
        <f>SUMIF(K12:L41,"Saturday",E12:F41)</f>
        <v>0</v>
      </c>
    </row>
    <row r="46" spans="1:12" x14ac:dyDescent="0.35">
      <c r="A46" s="96" t="s">
        <v>12</v>
      </c>
      <c r="B46" s="32">
        <f>SUMIF(K12:L41,"Sunday",E12:F41)</f>
        <v>0</v>
      </c>
      <c r="C46" s="33"/>
      <c r="D46" s="34" t="s">
        <v>15</v>
      </c>
      <c r="E46" s="32">
        <f>COUNTIF(K12:L41,"L")+((COUNTIF(K12:L41,"L/2"))/2)</f>
        <v>0</v>
      </c>
      <c r="F46" s="34"/>
      <c r="G46" s="143" t="s">
        <v>15</v>
      </c>
      <c r="H46" s="143"/>
      <c r="I46" s="32">
        <f>COUNTIF(K12:L41,"LRP")+((COUNTIF(K12:L41,"LRP/2"))/2)</f>
        <v>0</v>
      </c>
      <c r="J46" s="33"/>
      <c r="K46" s="34" t="s">
        <v>16</v>
      </c>
      <c r="L46" s="97">
        <f>COUNTIF(K12:L41,"PN")</f>
        <v>0</v>
      </c>
    </row>
    <row r="47" spans="1:12" ht="17.149999999999999" customHeight="1" thickBot="1" x14ac:dyDescent="0.4">
      <c r="A47" s="52" t="s">
        <v>17</v>
      </c>
      <c r="B47" s="35">
        <f>COUNTIF(K12:L41,"OČR")+((COUNTIF(K12:L41,"OČR/2"))/2)</f>
        <v>0</v>
      </c>
      <c r="C47" s="36"/>
      <c r="D47" s="51" t="s">
        <v>1</v>
      </c>
      <c r="E47" s="35">
        <f>COUNTIF(K12:L41,"A")</f>
        <v>0</v>
      </c>
      <c r="F47" s="36"/>
      <c r="G47" s="144" t="s">
        <v>18</v>
      </c>
      <c r="H47" s="144"/>
      <c r="I47" s="37">
        <f>COUNTIF(K12:L41,"NV")+((COUNTIF(K12:L41,"NV/2"))/2)</f>
        <v>0</v>
      </c>
      <c r="J47" s="36"/>
      <c r="K47" s="38" t="s">
        <v>29</v>
      </c>
      <c r="L47" s="39">
        <v>0</v>
      </c>
    </row>
    <row r="48" spans="1:12" x14ac:dyDescent="0.35">
      <c r="A48" s="40" t="s">
        <v>19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2"/>
    </row>
    <row r="49" spans="1:12" x14ac:dyDescent="0.35">
      <c r="A49" s="43" t="s">
        <v>39</v>
      </c>
      <c r="B49" s="98"/>
      <c r="C49" s="98"/>
      <c r="D49" s="98" t="s">
        <v>40</v>
      </c>
      <c r="E49" s="98"/>
      <c r="F49" s="98"/>
      <c r="G49" s="98" t="s">
        <v>47</v>
      </c>
      <c r="H49" s="98"/>
      <c r="I49" s="98" t="s">
        <v>41</v>
      </c>
      <c r="J49" s="98"/>
      <c r="K49" s="99"/>
      <c r="L49" s="44"/>
    </row>
    <row r="50" spans="1:12" x14ac:dyDescent="0.35">
      <c r="A50" s="43" t="s">
        <v>42</v>
      </c>
      <c r="B50" s="98"/>
      <c r="C50" s="98"/>
      <c r="D50" s="98" t="s">
        <v>43</v>
      </c>
      <c r="E50" s="98"/>
      <c r="F50" s="98"/>
      <c r="G50" s="98" t="s">
        <v>49</v>
      </c>
      <c r="H50" s="98"/>
      <c r="I50" s="98" t="s">
        <v>48</v>
      </c>
      <c r="J50" s="98"/>
      <c r="K50" s="98"/>
      <c r="L50" s="45"/>
    </row>
    <row r="51" spans="1:12" x14ac:dyDescent="0.35">
      <c r="A51" s="46" t="s">
        <v>20</v>
      </c>
      <c r="B51" s="98"/>
      <c r="C51" s="98"/>
      <c r="D51" s="98"/>
      <c r="E51" s="98"/>
      <c r="F51" s="98"/>
      <c r="G51" s="98"/>
      <c r="H51" s="98"/>
      <c r="I51" s="98"/>
      <c r="J51" s="98"/>
      <c r="K51" s="98"/>
      <c r="L51" s="44"/>
    </row>
    <row r="52" spans="1:12" x14ac:dyDescent="0.35">
      <c r="A52" s="43" t="s">
        <v>2</v>
      </c>
      <c r="B52" s="98"/>
      <c r="C52" s="98" t="s">
        <v>3</v>
      </c>
      <c r="D52" s="98"/>
      <c r="E52" s="98" t="s">
        <v>4</v>
      </c>
      <c r="F52" s="98"/>
      <c r="G52" s="98"/>
      <c r="H52" s="98" t="s">
        <v>5</v>
      </c>
      <c r="I52" s="98"/>
      <c r="J52" s="98" t="s">
        <v>6</v>
      </c>
      <c r="K52" s="98"/>
      <c r="L52" s="44"/>
    </row>
    <row r="53" spans="1:12" ht="15" thickBot="1" x14ac:dyDescent="0.4">
      <c r="A53" s="47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9"/>
    </row>
  </sheetData>
  <mergeCells count="117">
    <mergeCell ref="G45:H45"/>
    <mergeCell ref="G46:H46"/>
    <mergeCell ref="G47:H47"/>
    <mergeCell ref="A41:B41"/>
    <mergeCell ref="E41:F41"/>
    <mergeCell ref="K41:L41"/>
    <mergeCell ref="A42:D42"/>
    <mergeCell ref="E42:K42"/>
    <mergeCell ref="G44:H44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59BCC-811E-417B-8641-9171137EF994}">
  <dimension ref="A1:P54"/>
  <sheetViews>
    <sheetView topLeftCell="A22" zoomScale="59" zoomScaleNormal="98" workbookViewId="0">
      <selection activeCell="L44" sqref="L44"/>
    </sheetView>
  </sheetViews>
  <sheetFormatPr defaultRowHeight="14.5" x14ac:dyDescent="0.35"/>
  <cols>
    <col min="1" max="1" width="12.1796875" customWidth="1"/>
    <col min="2" max="2" width="4.81640625" bestFit="1" customWidth="1"/>
    <col min="3" max="3" width="8.7265625" customWidth="1"/>
    <col min="4" max="4" width="8.54296875" customWidth="1"/>
    <col min="5" max="5" width="6.54296875" customWidth="1"/>
    <col min="6" max="6" width="4.54296875" customWidth="1"/>
    <col min="7" max="7" width="5.26953125" customWidth="1"/>
    <col min="8" max="9" width="8.26953125" customWidth="1"/>
    <col min="11" max="11" width="10.54296875" customWidth="1"/>
    <col min="12" max="12" width="12.7265625" customWidth="1"/>
    <col min="13" max="13" width="35.453125" customWidth="1"/>
    <col min="16" max="16" width="18.7265625" bestFit="1" customWidth="1"/>
  </cols>
  <sheetData>
    <row r="1" spans="1:16" ht="23" x14ac:dyDescent="0.5">
      <c r="A1" s="111" t="s">
        <v>28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6" ht="15.5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6"/>
    </row>
    <row r="3" spans="1:16" x14ac:dyDescent="0.35">
      <c r="A3" s="4"/>
      <c r="B3" s="82"/>
      <c r="C3" s="82"/>
      <c r="D3" s="82"/>
      <c r="E3" s="82"/>
      <c r="F3" s="82"/>
      <c r="G3" s="82"/>
      <c r="H3" s="82"/>
      <c r="I3" s="82"/>
      <c r="J3" s="82"/>
      <c r="K3" s="82" t="s">
        <v>30</v>
      </c>
      <c r="L3" s="5"/>
    </row>
    <row r="4" spans="1:16" x14ac:dyDescent="0.35">
      <c r="A4" s="105" t="s">
        <v>33</v>
      </c>
      <c r="B4" s="106"/>
      <c r="C4" s="106"/>
      <c r="D4" s="117"/>
      <c r="E4" s="117"/>
      <c r="F4" s="117"/>
      <c r="G4" s="82"/>
      <c r="H4" s="82"/>
      <c r="I4" s="82"/>
      <c r="J4" s="82"/>
      <c r="K4" s="82"/>
      <c r="L4" s="5"/>
    </row>
    <row r="5" spans="1:16" x14ac:dyDescent="0.35">
      <c r="A5" s="105" t="s">
        <v>34</v>
      </c>
      <c r="B5" s="106"/>
      <c r="C5" s="106"/>
      <c r="D5" s="117"/>
      <c r="E5" s="117"/>
      <c r="F5" s="117"/>
      <c r="G5" s="83"/>
      <c r="H5" s="83"/>
      <c r="I5" s="83"/>
      <c r="J5" s="83"/>
      <c r="K5" s="83"/>
      <c r="L5" s="6"/>
    </row>
    <row r="6" spans="1:16" x14ac:dyDescent="0.35">
      <c r="A6" s="105"/>
      <c r="B6" s="106"/>
      <c r="C6" s="106"/>
      <c r="D6" s="107"/>
      <c r="E6" s="107"/>
      <c r="F6" s="107"/>
      <c r="G6" s="84"/>
      <c r="H6" s="85"/>
      <c r="I6" s="84" t="s">
        <v>31</v>
      </c>
      <c r="J6" s="7"/>
      <c r="K6" s="8" t="s">
        <v>64</v>
      </c>
      <c r="L6" s="9"/>
    </row>
    <row r="7" spans="1:16" x14ac:dyDescent="0.35">
      <c r="A7" s="105"/>
      <c r="B7" s="106"/>
      <c r="C7" s="106"/>
      <c r="D7" s="107"/>
      <c r="E7" s="107"/>
      <c r="F7" s="107"/>
      <c r="G7" s="84"/>
      <c r="H7" s="84"/>
      <c r="I7" s="84" t="s">
        <v>32</v>
      </c>
      <c r="J7" s="10"/>
      <c r="K7" s="11">
        <v>8</v>
      </c>
      <c r="L7" s="12"/>
      <c r="M7" s="3"/>
    </row>
    <row r="8" spans="1:16" x14ac:dyDescent="0.35">
      <c r="A8" s="105"/>
      <c r="B8" s="106"/>
      <c r="C8" s="106"/>
      <c r="D8" s="107"/>
      <c r="E8" s="107"/>
      <c r="F8" s="107"/>
      <c r="G8" s="84"/>
      <c r="H8" s="84"/>
      <c r="I8" s="84" t="s">
        <v>22</v>
      </c>
      <c r="J8" s="86"/>
      <c r="K8" s="13">
        <f>23*K7</f>
        <v>184</v>
      </c>
      <c r="L8" s="14"/>
    </row>
    <row r="9" spans="1:16" ht="5.25" customHeight="1" x14ac:dyDescent="0.35">
      <c r="A9" s="15"/>
      <c r="B9" s="84"/>
      <c r="C9" s="84"/>
      <c r="D9" s="84"/>
      <c r="E9" s="84"/>
      <c r="F9" s="84"/>
      <c r="G9" s="84"/>
      <c r="H9" s="84"/>
      <c r="I9" s="16"/>
      <c r="J9" s="16"/>
      <c r="K9" s="84"/>
      <c r="L9" s="17"/>
      <c r="P9" s="1"/>
    </row>
    <row r="10" spans="1:16" ht="45" customHeight="1" x14ac:dyDescent="0.35">
      <c r="A10" s="140" t="s">
        <v>21</v>
      </c>
      <c r="B10" s="141"/>
      <c r="C10" s="108" t="s">
        <v>24</v>
      </c>
      <c r="D10" s="110"/>
      <c r="E10" s="108" t="s">
        <v>36</v>
      </c>
      <c r="F10" s="142"/>
      <c r="G10" s="142" t="s">
        <v>25</v>
      </c>
      <c r="H10" s="108" t="s">
        <v>26</v>
      </c>
      <c r="I10" s="108"/>
      <c r="J10" s="110"/>
      <c r="K10" s="108" t="s">
        <v>44</v>
      </c>
      <c r="L10" s="109"/>
      <c r="M10" s="103"/>
      <c r="N10" s="104"/>
      <c r="O10" s="103"/>
      <c r="P10" s="103"/>
    </row>
    <row r="11" spans="1:16" ht="24.75" customHeight="1" x14ac:dyDescent="0.35">
      <c r="A11" s="140"/>
      <c r="B11" s="141"/>
      <c r="C11" s="50" t="s">
        <v>37</v>
      </c>
      <c r="D11" s="50" t="s">
        <v>38</v>
      </c>
      <c r="E11" s="142"/>
      <c r="F11" s="142"/>
      <c r="G11" s="142"/>
      <c r="H11" s="50" t="s">
        <v>37</v>
      </c>
      <c r="I11" s="50" t="s">
        <v>38</v>
      </c>
      <c r="J11" s="50" t="s">
        <v>27</v>
      </c>
      <c r="K11" s="110"/>
      <c r="L11" s="109"/>
      <c r="M11" s="2"/>
      <c r="N11" s="2"/>
      <c r="O11" s="103"/>
      <c r="P11" s="103"/>
    </row>
    <row r="12" spans="1:16" ht="14.25" customHeight="1" x14ac:dyDescent="0.35">
      <c r="A12" s="118">
        <v>46357</v>
      </c>
      <c r="B12" s="119"/>
      <c r="C12" s="74"/>
      <c r="D12" s="74"/>
      <c r="E12" s="168">
        <f>(((D12-C12+(D12&lt;C12))*24))-(IF(((D12-C12+(D12&lt;C12))*24)&gt;4,0.5,0))</f>
        <v>0</v>
      </c>
      <c r="F12" s="169"/>
      <c r="G12" s="75">
        <f>IF((MOD(D12-C12,1)*24-(D12&lt;C12)*(22-6)-MEDIAN(D12*24,22,6)+MEDIAN(C12*24,22,6))&gt;4,(MOD(D12-C12,1)*24-(D12&lt;C12)*(22-6)-MEDIAN(D12*24,22,6)+MEDIAN(C12*24,22,6))-0.5,(MOD(D12-C12,1)*24-(D12&lt;C12)*(22-6)-MEDIAN(D12*24,22,6)+MEDIAN(C12*24,22,6)))</f>
        <v>0</v>
      </c>
      <c r="H12" s="76"/>
      <c r="I12" s="76"/>
      <c r="J12" s="77"/>
      <c r="K12" s="122"/>
      <c r="L12" s="123"/>
    </row>
    <row r="13" spans="1:16" ht="14.25" customHeight="1" x14ac:dyDescent="0.35">
      <c r="A13" s="118">
        <v>46358</v>
      </c>
      <c r="B13" s="119"/>
      <c r="C13" s="22"/>
      <c r="D13" s="22"/>
      <c r="E13" s="120">
        <f>(((D13-C13+(D13&lt;C13))*24))-(IF(((D13-C13+(D13&lt;C13))*24)&gt;4,0.5,0))</f>
        <v>0</v>
      </c>
      <c r="F13" s="121"/>
      <c r="G13" s="23">
        <f>IF((MOD(D13-C13,1)*24-(D13&lt;C13)*(22-6)-MEDIAN(D13*24,22,6)+MEDIAN(C13*24,22,6))&gt;4,(MOD(D13-C13,1)*24-(D13&lt;C13)*(22-6)-MEDIAN(D13*24,22,6)+MEDIAN(C13*24,22,6))-0.5,(MOD(D13-C13,1)*24-(D13&lt;C13)*(22-6)-MEDIAN(D13*24,22,6)+MEDIAN(C13*24,22,6)))</f>
        <v>0</v>
      </c>
      <c r="H13" s="24"/>
      <c r="I13" s="24"/>
      <c r="J13" s="25"/>
      <c r="K13" s="122"/>
      <c r="L13" s="123"/>
    </row>
    <row r="14" spans="1:16" ht="14.25" customHeight="1" x14ac:dyDescent="0.35">
      <c r="A14" s="118">
        <v>46359</v>
      </c>
      <c r="B14" s="119"/>
      <c r="C14" s="22"/>
      <c r="D14" s="22"/>
      <c r="E14" s="120">
        <f>(((D14-C14+(D14&lt;C14))*24))-(IF(((D14-C14+(D14&lt;C14))*24)&gt;4,0.5,0))</f>
        <v>0</v>
      </c>
      <c r="F14" s="121"/>
      <c r="G14" s="23">
        <f>IF((MOD(D14-C14,1)*24-(D14&lt;C14)*(22-6)-MEDIAN(D14*24,22,6)+MEDIAN(C14*24,22,6))&gt;4,(MOD(D14-C14,1)*24-(D14&lt;C14)*(22-6)-MEDIAN(D14*24,22,6)+MEDIAN(C14*24,22,6))-0.5,(MOD(D14-C14,1)*24-(D14&lt;C14)*(22-6)-MEDIAN(D14*24,22,6)+MEDIAN(C14*24,22,6)))</f>
        <v>0</v>
      </c>
      <c r="H14" s="24"/>
      <c r="I14" s="24"/>
      <c r="J14" s="25"/>
      <c r="K14" s="122"/>
      <c r="L14" s="123"/>
    </row>
    <row r="15" spans="1:16" ht="14.25" customHeight="1" x14ac:dyDescent="0.35">
      <c r="A15" s="118">
        <v>46360</v>
      </c>
      <c r="B15" s="119"/>
      <c r="C15" s="22"/>
      <c r="D15" s="22"/>
      <c r="E15" s="120">
        <f t="shared" ref="E15:E39" si="0">(((D15-C15+(D15&lt;C15))*24))-(IF(((D15-C15+(D15&lt;C15))*24)&gt;4,0.5,0))</f>
        <v>0</v>
      </c>
      <c r="F15" s="121"/>
      <c r="G15" s="23">
        <f t="shared" ref="G15:G42" si="1">IF((MOD(D15-C15,1)*24-(D15&lt;C15)*(22-6)-MEDIAN(D15*24,22,6)+MEDIAN(C15*24,22,6))&gt;4,(MOD(D15-C15,1)*24-(D15&lt;C15)*(22-6)-MEDIAN(D15*24,22,6)+MEDIAN(C15*24,22,6))-0.5,(MOD(D15-C15,1)*24-(D15&lt;C15)*(22-6)-MEDIAN(D15*24,22,6)+MEDIAN(C15*24,22,6)))</f>
        <v>0</v>
      </c>
      <c r="H15" s="24"/>
      <c r="I15" s="24"/>
      <c r="J15" s="25"/>
      <c r="K15" s="138"/>
      <c r="L15" s="185"/>
    </row>
    <row r="16" spans="1:16" ht="14.25" customHeight="1" x14ac:dyDescent="0.35">
      <c r="A16" s="145">
        <v>46361</v>
      </c>
      <c r="B16" s="146"/>
      <c r="C16" s="26"/>
      <c r="D16" s="26"/>
      <c r="E16" s="128">
        <f t="shared" si="0"/>
        <v>0</v>
      </c>
      <c r="F16" s="129"/>
      <c r="G16" s="27">
        <f t="shared" si="1"/>
        <v>0</v>
      </c>
      <c r="H16" s="28"/>
      <c r="I16" s="28"/>
      <c r="J16" s="29"/>
      <c r="K16" s="180" t="s">
        <v>7</v>
      </c>
      <c r="L16" s="184"/>
    </row>
    <row r="17" spans="1:12" ht="14.25" customHeight="1" x14ac:dyDescent="0.35">
      <c r="A17" s="145">
        <v>46362</v>
      </c>
      <c r="B17" s="146"/>
      <c r="C17" s="26"/>
      <c r="D17" s="26"/>
      <c r="E17" s="128">
        <f t="shared" si="0"/>
        <v>0</v>
      </c>
      <c r="F17" s="129"/>
      <c r="G17" s="27">
        <f t="shared" si="1"/>
        <v>0</v>
      </c>
      <c r="H17" s="28"/>
      <c r="I17" s="28"/>
      <c r="J17" s="29"/>
      <c r="K17" s="130" t="s">
        <v>8</v>
      </c>
      <c r="L17" s="131"/>
    </row>
    <row r="18" spans="1:12" ht="14.25" customHeight="1" x14ac:dyDescent="0.35">
      <c r="A18" s="118">
        <v>46363</v>
      </c>
      <c r="B18" s="119"/>
      <c r="C18" s="22"/>
      <c r="D18" s="22"/>
      <c r="E18" s="120">
        <f t="shared" si="0"/>
        <v>0</v>
      </c>
      <c r="F18" s="121"/>
      <c r="G18" s="23">
        <f t="shared" si="1"/>
        <v>0</v>
      </c>
      <c r="H18" s="24"/>
      <c r="I18" s="24"/>
      <c r="J18" s="25"/>
      <c r="K18" s="122"/>
      <c r="L18" s="123"/>
    </row>
    <row r="19" spans="1:12" ht="14.25" customHeight="1" x14ac:dyDescent="0.35">
      <c r="A19" s="118">
        <v>46364</v>
      </c>
      <c r="B19" s="119"/>
      <c r="C19" s="22"/>
      <c r="D19" s="22"/>
      <c r="E19" s="120">
        <f t="shared" si="0"/>
        <v>0</v>
      </c>
      <c r="F19" s="121"/>
      <c r="G19" s="23">
        <f t="shared" si="1"/>
        <v>0</v>
      </c>
      <c r="H19" s="24"/>
      <c r="I19" s="24"/>
      <c r="J19" s="25"/>
      <c r="K19" s="122"/>
      <c r="L19" s="123"/>
    </row>
    <row r="20" spans="1:12" ht="14.25" customHeight="1" x14ac:dyDescent="0.35">
      <c r="A20" s="118">
        <v>46365</v>
      </c>
      <c r="B20" s="119"/>
      <c r="C20" s="22"/>
      <c r="D20" s="22"/>
      <c r="E20" s="120">
        <f t="shared" si="0"/>
        <v>0</v>
      </c>
      <c r="F20" s="121"/>
      <c r="G20" s="23">
        <f t="shared" si="1"/>
        <v>0</v>
      </c>
      <c r="H20" s="24"/>
      <c r="I20" s="24"/>
      <c r="J20" s="25"/>
      <c r="K20" s="122"/>
      <c r="L20" s="123"/>
    </row>
    <row r="21" spans="1:12" ht="14.25" customHeight="1" x14ac:dyDescent="0.35">
      <c r="A21" s="118">
        <v>46366</v>
      </c>
      <c r="B21" s="119"/>
      <c r="C21" s="22"/>
      <c r="D21" s="22"/>
      <c r="E21" s="120">
        <f t="shared" si="0"/>
        <v>0</v>
      </c>
      <c r="F21" s="121"/>
      <c r="G21" s="23">
        <f t="shared" si="1"/>
        <v>0</v>
      </c>
      <c r="H21" s="24"/>
      <c r="I21" s="24"/>
      <c r="J21" s="25"/>
      <c r="K21" s="122"/>
      <c r="L21" s="123"/>
    </row>
    <row r="22" spans="1:12" ht="14.25" customHeight="1" x14ac:dyDescent="0.35">
      <c r="A22" s="118">
        <v>46367</v>
      </c>
      <c r="B22" s="119"/>
      <c r="C22" s="22"/>
      <c r="D22" s="22"/>
      <c r="E22" s="120">
        <f t="shared" si="0"/>
        <v>0</v>
      </c>
      <c r="F22" s="121"/>
      <c r="G22" s="23">
        <f t="shared" si="1"/>
        <v>0</v>
      </c>
      <c r="H22" s="24"/>
      <c r="I22" s="24"/>
      <c r="J22" s="25"/>
      <c r="K22" s="138"/>
      <c r="L22" s="185"/>
    </row>
    <row r="23" spans="1:12" ht="14.25" customHeight="1" x14ac:dyDescent="0.35">
      <c r="A23" s="145">
        <v>46368</v>
      </c>
      <c r="B23" s="146"/>
      <c r="C23" s="26"/>
      <c r="D23" s="26"/>
      <c r="E23" s="128">
        <f t="shared" si="0"/>
        <v>0</v>
      </c>
      <c r="F23" s="129"/>
      <c r="G23" s="27">
        <f t="shared" si="1"/>
        <v>0</v>
      </c>
      <c r="H23" s="28"/>
      <c r="I23" s="28"/>
      <c r="J23" s="29"/>
      <c r="K23" s="180" t="s">
        <v>7</v>
      </c>
      <c r="L23" s="184"/>
    </row>
    <row r="24" spans="1:12" ht="14.25" customHeight="1" x14ac:dyDescent="0.35">
      <c r="A24" s="145">
        <v>46369</v>
      </c>
      <c r="B24" s="146"/>
      <c r="C24" s="26"/>
      <c r="D24" s="26"/>
      <c r="E24" s="128">
        <f t="shared" si="0"/>
        <v>0</v>
      </c>
      <c r="F24" s="129"/>
      <c r="G24" s="27">
        <f t="shared" si="1"/>
        <v>0</v>
      </c>
      <c r="H24" s="28"/>
      <c r="I24" s="28"/>
      <c r="J24" s="29"/>
      <c r="K24" s="130" t="s">
        <v>8</v>
      </c>
      <c r="L24" s="131"/>
    </row>
    <row r="25" spans="1:12" ht="14.25" customHeight="1" x14ac:dyDescent="0.35">
      <c r="A25" s="118">
        <v>46370</v>
      </c>
      <c r="B25" s="119"/>
      <c r="C25" s="22"/>
      <c r="D25" s="22"/>
      <c r="E25" s="120">
        <f t="shared" si="0"/>
        <v>0</v>
      </c>
      <c r="F25" s="121"/>
      <c r="G25" s="23">
        <f t="shared" si="1"/>
        <v>0</v>
      </c>
      <c r="H25" s="24"/>
      <c r="I25" s="24"/>
      <c r="J25" s="25"/>
      <c r="K25" s="122"/>
      <c r="L25" s="123"/>
    </row>
    <row r="26" spans="1:12" ht="14.25" customHeight="1" x14ac:dyDescent="0.35">
      <c r="A26" s="118">
        <v>46371</v>
      </c>
      <c r="B26" s="119"/>
      <c r="C26" s="22"/>
      <c r="D26" s="22"/>
      <c r="E26" s="120">
        <f t="shared" si="0"/>
        <v>0</v>
      </c>
      <c r="F26" s="121"/>
      <c r="G26" s="23">
        <f t="shared" si="1"/>
        <v>0</v>
      </c>
      <c r="H26" s="24"/>
      <c r="I26" s="24"/>
      <c r="J26" s="25"/>
      <c r="K26" s="122"/>
      <c r="L26" s="123"/>
    </row>
    <row r="27" spans="1:12" ht="14.25" customHeight="1" x14ac:dyDescent="0.35">
      <c r="A27" s="118">
        <v>46372</v>
      </c>
      <c r="B27" s="119"/>
      <c r="C27" s="22"/>
      <c r="D27" s="22"/>
      <c r="E27" s="120">
        <f t="shared" si="0"/>
        <v>0</v>
      </c>
      <c r="F27" s="121"/>
      <c r="G27" s="23">
        <f t="shared" si="1"/>
        <v>0</v>
      </c>
      <c r="H27" s="24"/>
      <c r="I27" s="24"/>
      <c r="J27" s="25"/>
      <c r="K27" s="122"/>
      <c r="L27" s="123"/>
    </row>
    <row r="28" spans="1:12" ht="14.25" customHeight="1" x14ac:dyDescent="0.35">
      <c r="A28" s="118">
        <v>46373</v>
      </c>
      <c r="B28" s="119"/>
      <c r="C28" s="22"/>
      <c r="D28" s="22"/>
      <c r="E28" s="120">
        <f t="shared" si="0"/>
        <v>0</v>
      </c>
      <c r="F28" s="121"/>
      <c r="G28" s="23">
        <f t="shared" si="1"/>
        <v>0</v>
      </c>
      <c r="H28" s="24"/>
      <c r="I28" s="24"/>
      <c r="J28" s="25"/>
      <c r="K28" s="122"/>
      <c r="L28" s="123"/>
    </row>
    <row r="29" spans="1:12" ht="14.25" customHeight="1" x14ac:dyDescent="0.35">
      <c r="A29" s="118">
        <v>46374</v>
      </c>
      <c r="B29" s="119"/>
      <c r="C29" s="22"/>
      <c r="D29" s="22"/>
      <c r="E29" s="120">
        <f>(((D29-C29+(D29&lt;C29))*24))-(IF(((D29-C29+(D29&lt;C29))*24)&gt;4,0.5,0))</f>
        <v>0</v>
      </c>
      <c r="F29" s="121"/>
      <c r="G29" s="23">
        <f t="shared" si="1"/>
        <v>0</v>
      </c>
      <c r="H29" s="24"/>
      <c r="I29" s="24"/>
      <c r="J29" s="25"/>
      <c r="K29" s="138"/>
      <c r="L29" s="185"/>
    </row>
    <row r="30" spans="1:12" ht="14.25" customHeight="1" x14ac:dyDescent="0.35">
      <c r="A30" s="145">
        <v>46375</v>
      </c>
      <c r="B30" s="146"/>
      <c r="C30" s="26"/>
      <c r="D30" s="26"/>
      <c r="E30" s="128">
        <f t="shared" si="0"/>
        <v>0</v>
      </c>
      <c r="F30" s="129"/>
      <c r="G30" s="27">
        <f t="shared" si="1"/>
        <v>0</v>
      </c>
      <c r="H30" s="28"/>
      <c r="I30" s="28"/>
      <c r="J30" s="29"/>
      <c r="K30" s="180" t="s">
        <v>7</v>
      </c>
      <c r="L30" s="184"/>
    </row>
    <row r="31" spans="1:12" ht="14.25" customHeight="1" x14ac:dyDescent="0.35">
      <c r="A31" s="145">
        <v>46376</v>
      </c>
      <c r="B31" s="146"/>
      <c r="C31" s="26"/>
      <c r="D31" s="26"/>
      <c r="E31" s="128">
        <f t="shared" si="0"/>
        <v>0</v>
      </c>
      <c r="F31" s="129"/>
      <c r="G31" s="27">
        <f t="shared" si="1"/>
        <v>0</v>
      </c>
      <c r="H31" s="28"/>
      <c r="I31" s="28"/>
      <c r="J31" s="29"/>
      <c r="K31" s="130" t="s">
        <v>8</v>
      </c>
      <c r="L31" s="131"/>
    </row>
    <row r="32" spans="1:12" ht="14.25" customHeight="1" x14ac:dyDescent="0.35">
      <c r="A32" s="118">
        <v>46377</v>
      </c>
      <c r="B32" s="119"/>
      <c r="C32" s="22"/>
      <c r="D32" s="22"/>
      <c r="E32" s="120">
        <f t="shared" si="0"/>
        <v>0</v>
      </c>
      <c r="F32" s="121"/>
      <c r="G32" s="23">
        <f t="shared" si="1"/>
        <v>0</v>
      </c>
      <c r="H32" s="24"/>
      <c r="I32" s="24"/>
      <c r="J32" s="25"/>
      <c r="K32" s="122"/>
      <c r="L32" s="123"/>
    </row>
    <row r="33" spans="1:12" ht="14.25" customHeight="1" x14ac:dyDescent="0.35">
      <c r="A33" s="118">
        <v>46378</v>
      </c>
      <c r="B33" s="119"/>
      <c r="C33" s="22"/>
      <c r="D33" s="22"/>
      <c r="E33" s="120">
        <f t="shared" si="0"/>
        <v>0</v>
      </c>
      <c r="F33" s="121"/>
      <c r="G33" s="23">
        <f t="shared" si="1"/>
        <v>0</v>
      </c>
      <c r="H33" s="24"/>
      <c r="I33" s="24"/>
      <c r="J33" s="25"/>
      <c r="K33" s="122"/>
      <c r="L33" s="123"/>
    </row>
    <row r="34" spans="1:12" ht="14.25" customHeight="1" x14ac:dyDescent="0.35">
      <c r="A34" s="118">
        <v>46379</v>
      </c>
      <c r="B34" s="119"/>
      <c r="C34" s="22"/>
      <c r="D34" s="22"/>
      <c r="E34" s="120">
        <f t="shared" si="0"/>
        <v>0</v>
      </c>
      <c r="F34" s="121"/>
      <c r="G34" s="23">
        <f t="shared" si="1"/>
        <v>0</v>
      </c>
      <c r="H34" s="24"/>
      <c r="I34" s="24"/>
      <c r="J34" s="25"/>
      <c r="K34" s="122"/>
      <c r="L34" s="123"/>
    </row>
    <row r="35" spans="1:12" ht="14.25" customHeight="1" x14ac:dyDescent="0.35">
      <c r="A35" s="132">
        <v>46380</v>
      </c>
      <c r="B35" s="133"/>
      <c r="C35" s="78"/>
      <c r="D35" s="78"/>
      <c r="E35" s="174">
        <f t="shared" si="0"/>
        <v>0</v>
      </c>
      <c r="F35" s="175"/>
      <c r="G35" s="79">
        <f t="shared" si="1"/>
        <v>0</v>
      </c>
      <c r="H35" s="80"/>
      <c r="I35" s="80"/>
      <c r="J35" s="81"/>
      <c r="K35" s="176" t="s">
        <v>9</v>
      </c>
      <c r="L35" s="177"/>
    </row>
    <row r="36" spans="1:12" ht="14.25" customHeight="1" x14ac:dyDescent="0.35">
      <c r="A36" s="132">
        <v>46381</v>
      </c>
      <c r="B36" s="133"/>
      <c r="C36" s="78"/>
      <c r="D36" s="78"/>
      <c r="E36" s="174">
        <f t="shared" si="0"/>
        <v>0</v>
      </c>
      <c r="F36" s="175"/>
      <c r="G36" s="79">
        <f t="shared" si="1"/>
        <v>0</v>
      </c>
      <c r="H36" s="80"/>
      <c r="I36" s="80"/>
      <c r="J36" s="81"/>
      <c r="K36" s="176" t="s">
        <v>9</v>
      </c>
      <c r="L36" s="177"/>
    </row>
    <row r="37" spans="1:12" ht="14.25" customHeight="1" x14ac:dyDescent="0.35">
      <c r="A37" s="132">
        <v>46382</v>
      </c>
      <c r="B37" s="133"/>
      <c r="C37" s="78"/>
      <c r="D37" s="78"/>
      <c r="E37" s="174">
        <f t="shared" si="0"/>
        <v>0</v>
      </c>
      <c r="F37" s="175"/>
      <c r="G37" s="79">
        <f t="shared" si="1"/>
        <v>0</v>
      </c>
      <c r="H37" s="80"/>
      <c r="I37" s="80"/>
      <c r="J37" s="81"/>
      <c r="K37" s="176" t="s">
        <v>9</v>
      </c>
      <c r="L37" s="177"/>
    </row>
    <row r="38" spans="1:12" ht="14.25" customHeight="1" x14ac:dyDescent="0.35">
      <c r="A38" s="145">
        <v>46383</v>
      </c>
      <c r="B38" s="146"/>
      <c r="C38" s="26"/>
      <c r="D38" s="26"/>
      <c r="E38" s="128">
        <f t="shared" si="0"/>
        <v>0</v>
      </c>
      <c r="F38" s="129"/>
      <c r="G38" s="27">
        <f t="shared" si="1"/>
        <v>0</v>
      </c>
      <c r="H38" s="28"/>
      <c r="I38" s="28"/>
      <c r="J38" s="29"/>
      <c r="K38" s="130" t="s">
        <v>8</v>
      </c>
      <c r="L38" s="131"/>
    </row>
    <row r="39" spans="1:12" ht="14.25" customHeight="1" x14ac:dyDescent="0.35">
      <c r="A39" s="118">
        <v>46384</v>
      </c>
      <c r="B39" s="119"/>
      <c r="C39" s="22"/>
      <c r="D39" s="22"/>
      <c r="E39" s="120">
        <f t="shared" si="0"/>
        <v>0</v>
      </c>
      <c r="F39" s="121"/>
      <c r="G39" s="23">
        <f t="shared" si="1"/>
        <v>0</v>
      </c>
      <c r="H39" s="24"/>
      <c r="I39" s="24"/>
      <c r="J39" s="25"/>
      <c r="K39" s="122"/>
      <c r="L39" s="123"/>
    </row>
    <row r="40" spans="1:12" ht="14.25" customHeight="1" x14ac:dyDescent="0.35">
      <c r="A40" s="118">
        <v>46385</v>
      </c>
      <c r="B40" s="119"/>
      <c r="C40" s="22"/>
      <c r="D40" s="22"/>
      <c r="E40" s="120">
        <f>(((D40-C40+(D40&lt;C40))*24))-(IF(((D40-C40+(D40&lt;C40))*24)&gt;4,0.5,0))</f>
        <v>0</v>
      </c>
      <c r="F40" s="121"/>
      <c r="G40" s="23">
        <f t="shared" si="1"/>
        <v>0</v>
      </c>
      <c r="H40" s="24"/>
      <c r="I40" s="24"/>
      <c r="J40" s="25"/>
      <c r="K40" s="122"/>
      <c r="L40" s="123"/>
    </row>
    <row r="41" spans="1:12" ht="14.25" customHeight="1" x14ac:dyDescent="0.35">
      <c r="A41" s="118">
        <v>46386</v>
      </c>
      <c r="B41" s="119"/>
      <c r="C41" s="22"/>
      <c r="D41" s="22"/>
      <c r="E41" s="120">
        <f>(((D41-C41+(D41&lt;C41))*24))-(IF(((D41-C41+(D41&lt;C41))*24)&gt;4,0.5,0))</f>
        <v>0</v>
      </c>
      <c r="F41" s="121"/>
      <c r="G41" s="23">
        <f t="shared" si="1"/>
        <v>0</v>
      </c>
      <c r="H41" s="24"/>
      <c r="I41" s="24"/>
      <c r="J41" s="25"/>
      <c r="K41" s="122"/>
      <c r="L41" s="123"/>
    </row>
    <row r="42" spans="1:12" ht="14.25" customHeight="1" thickBot="1" x14ac:dyDescent="0.4">
      <c r="A42" s="118">
        <v>46387</v>
      </c>
      <c r="B42" s="119"/>
      <c r="C42" s="22"/>
      <c r="D42" s="22"/>
      <c r="E42" s="120">
        <f>(((D42-C42+(D42&lt;C42))*24))-(IF(((D42-C42+(D42&lt;C42))*24)&gt;4,0.5,0))</f>
        <v>0</v>
      </c>
      <c r="F42" s="121"/>
      <c r="G42" s="23">
        <f t="shared" si="1"/>
        <v>0</v>
      </c>
      <c r="H42" s="24"/>
      <c r="I42" s="24"/>
      <c r="J42" s="25"/>
      <c r="K42" s="122"/>
      <c r="L42" s="123"/>
    </row>
    <row r="43" spans="1:12" ht="15.75" customHeight="1" thickBot="1" x14ac:dyDescent="0.4">
      <c r="A43" s="147"/>
      <c r="B43" s="148"/>
      <c r="C43" s="148"/>
      <c r="D43" s="148"/>
      <c r="E43" s="149" t="s">
        <v>0</v>
      </c>
      <c r="F43" s="150"/>
      <c r="G43" s="150"/>
      <c r="H43" s="150"/>
      <c r="I43" s="150"/>
      <c r="J43" s="150"/>
      <c r="K43" s="151"/>
      <c r="L43" s="62">
        <f>SUM(E12:F42)+(SUM(I45+L45+L47+I48+E47+E48+B48)*K7)</f>
        <v>24</v>
      </c>
    </row>
    <row r="44" spans="1:12" x14ac:dyDescent="0.35">
      <c r="A44" s="30"/>
      <c r="B44" s="87"/>
      <c r="C44" s="87"/>
      <c r="D44" s="87"/>
      <c r="E44" s="88"/>
      <c r="F44" s="88"/>
      <c r="G44" s="88"/>
      <c r="H44" s="89"/>
      <c r="I44" s="90"/>
      <c r="J44" s="90"/>
      <c r="K44" s="90"/>
      <c r="L44" s="31"/>
    </row>
    <row r="45" spans="1:12" x14ac:dyDescent="0.35">
      <c r="A45" s="63" t="s">
        <v>10</v>
      </c>
      <c r="B45" s="91">
        <f>COUNTIF(E12:F42,"&gt;3")</f>
        <v>0</v>
      </c>
      <c r="C45" s="92"/>
      <c r="D45" s="93" t="s">
        <v>45</v>
      </c>
      <c r="E45" s="91">
        <f>SUM(E12:F42)</f>
        <v>0</v>
      </c>
      <c r="F45" s="92"/>
      <c r="G45" s="162" t="s">
        <v>13</v>
      </c>
      <c r="H45" s="162"/>
      <c r="I45" s="91">
        <f>COUNTIF(K12:L42,"public holiday")</f>
        <v>3</v>
      </c>
      <c r="J45" s="92"/>
      <c r="K45" s="93" t="s">
        <v>23</v>
      </c>
      <c r="L45" s="64">
        <f>COUNTIF(K12:L42,"D")+((COUNTIF(K12:L42,"D/2"))/2)</f>
        <v>0</v>
      </c>
    </row>
    <row r="46" spans="1:12" ht="36.75" customHeight="1" x14ac:dyDescent="0.35">
      <c r="A46" s="94" t="s">
        <v>11</v>
      </c>
      <c r="B46" s="65">
        <f>SUMIF(K12:L42,"public holiday",E12:F42)</f>
        <v>0</v>
      </c>
      <c r="C46" s="66"/>
      <c r="D46" s="53" t="s">
        <v>14</v>
      </c>
      <c r="E46" s="65">
        <f>IF(L43&gt;K8,L43-K8,0)</f>
        <v>0</v>
      </c>
      <c r="F46" s="66"/>
      <c r="G46" s="163" t="s">
        <v>14</v>
      </c>
      <c r="H46" s="163"/>
      <c r="I46" s="65">
        <f>SUM(G12:G42)</f>
        <v>0</v>
      </c>
      <c r="J46" s="66"/>
      <c r="K46" s="66" t="s">
        <v>46</v>
      </c>
      <c r="L46" s="95">
        <f>SUMIF(K12:L42,"Saturday",E12:F42)</f>
        <v>0</v>
      </c>
    </row>
    <row r="47" spans="1:12" x14ac:dyDescent="0.35">
      <c r="A47" s="96" t="s">
        <v>12</v>
      </c>
      <c r="B47" s="32">
        <f>SUMIF(K12:L42,"Sunday",E12:F42)</f>
        <v>0</v>
      </c>
      <c r="C47" s="33"/>
      <c r="D47" s="34" t="s">
        <v>15</v>
      </c>
      <c r="E47" s="32">
        <f>COUNTIF(K12:L42,"L")+((COUNTIF(K12:L42,"L/2"))/2)</f>
        <v>0</v>
      </c>
      <c r="F47" s="34"/>
      <c r="G47" s="143" t="s">
        <v>15</v>
      </c>
      <c r="H47" s="143"/>
      <c r="I47" s="32">
        <f>COUNTIF(K12:L42,"LRP")+((COUNTIF(K12:L42,"LRP/2"))/2)</f>
        <v>0</v>
      </c>
      <c r="J47" s="33"/>
      <c r="K47" s="34" t="s">
        <v>16</v>
      </c>
      <c r="L47" s="97">
        <f>COUNTIF(K12:L42,"PN")</f>
        <v>0</v>
      </c>
    </row>
    <row r="48" spans="1:12" ht="17.149999999999999" customHeight="1" thickBot="1" x14ac:dyDescent="0.4">
      <c r="A48" s="52" t="s">
        <v>17</v>
      </c>
      <c r="B48" s="35">
        <f>COUNTIF(K12:L42,"OČR")+((COUNTIF(K12:L42,"OČR/2"))/2)</f>
        <v>0</v>
      </c>
      <c r="C48" s="36"/>
      <c r="D48" s="51" t="s">
        <v>1</v>
      </c>
      <c r="E48" s="35">
        <f>COUNTIF(K12:L42,"A")</f>
        <v>0</v>
      </c>
      <c r="F48" s="36"/>
      <c r="G48" s="144" t="s">
        <v>18</v>
      </c>
      <c r="H48" s="144"/>
      <c r="I48" s="37">
        <f>COUNTIF(K12:L42,"NV")+((COUNTIF(K12:L42,"NV/2"))/2)</f>
        <v>0</v>
      </c>
      <c r="J48" s="36"/>
      <c r="K48" s="38" t="s">
        <v>29</v>
      </c>
      <c r="L48" s="39">
        <v>0</v>
      </c>
    </row>
    <row r="49" spans="1:12" x14ac:dyDescent="0.35">
      <c r="A49" s="40" t="s">
        <v>19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2"/>
    </row>
    <row r="50" spans="1:12" x14ac:dyDescent="0.35">
      <c r="A50" s="43" t="s">
        <v>39</v>
      </c>
      <c r="B50" s="98"/>
      <c r="C50" s="98"/>
      <c r="D50" s="98" t="s">
        <v>40</v>
      </c>
      <c r="E50" s="98"/>
      <c r="F50" s="98"/>
      <c r="G50" s="98" t="s">
        <v>47</v>
      </c>
      <c r="H50" s="98"/>
      <c r="I50" s="98" t="s">
        <v>41</v>
      </c>
      <c r="J50" s="98"/>
      <c r="K50" s="99"/>
      <c r="L50" s="44"/>
    </row>
    <row r="51" spans="1:12" x14ac:dyDescent="0.35">
      <c r="A51" s="43" t="s">
        <v>42</v>
      </c>
      <c r="B51" s="98"/>
      <c r="C51" s="98"/>
      <c r="D51" s="98" t="s">
        <v>43</v>
      </c>
      <c r="E51" s="98"/>
      <c r="F51" s="98"/>
      <c r="G51" s="98" t="s">
        <v>49</v>
      </c>
      <c r="H51" s="98"/>
      <c r="I51" s="98" t="s">
        <v>48</v>
      </c>
      <c r="J51" s="98"/>
      <c r="K51" s="98"/>
      <c r="L51" s="45"/>
    </row>
    <row r="52" spans="1:12" x14ac:dyDescent="0.35">
      <c r="A52" s="46" t="s">
        <v>20</v>
      </c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44"/>
    </row>
    <row r="53" spans="1:12" x14ac:dyDescent="0.35">
      <c r="A53" s="43" t="s">
        <v>2</v>
      </c>
      <c r="B53" s="98"/>
      <c r="C53" s="98" t="s">
        <v>3</v>
      </c>
      <c r="D53" s="98"/>
      <c r="E53" s="98" t="s">
        <v>4</v>
      </c>
      <c r="F53" s="98"/>
      <c r="G53" s="98"/>
      <c r="H53" s="98" t="s">
        <v>5</v>
      </c>
      <c r="I53" s="98"/>
      <c r="J53" s="98" t="s">
        <v>6</v>
      </c>
      <c r="K53" s="98"/>
      <c r="L53" s="44"/>
    </row>
    <row r="54" spans="1:12" ht="15" thickBot="1" x14ac:dyDescent="0.4">
      <c r="A54" s="4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9"/>
    </row>
  </sheetData>
  <mergeCells count="120">
    <mergeCell ref="A43:D43"/>
    <mergeCell ref="E43:K43"/>
    <mergeCell ref="G45:H45"/>
    <mergeCell ref="G46:H46"/>
    <mergeCell ref="G47:H47"/>
    <mergeCell ref="G48:H48"/>
    <mergeCell ref="A41:B41"/>
    <mergeCell ref="E41:F41"/>
    <mergeCell ref="K41:L41"/>
    <mergeCell ref="A42:B42"/>
    <mergeCell ref="E42:F42"/>
    <mergeCell ref="K42:L42"/>
    <mergeCell ref="A39:B39"/>
    <mergeCell ref="E39:F39"/>
    <mergeCell ref="K39:L39"/>
    <mergeCell ref="A40:B40"/>
    <mergeCell ref="E40:F40"/>
    <mergeCell ref="K40:L40"/>
    <mergeCell ref="A37:B37"/>
    <mergeCell ref="E37:F37"/>
    <mergeCell ref="K37:L37"/>
    <mergeCell ref="A38:B38"/>
    <mergeCell ref="E38:F38"/>
    <mergeCell ref="K38:L38"/>
    <mergeCell ref="A35:B35"/>
    <mergeCell ref="E35:F35"/>
    <mergeCell ref="K35:L35"/>
    <mergeCell ref="A36:B36"/>
    <mergeCell ref="E36:F36"/>
    <mergeCell ref="K36:L36"/>
    <mergeCell ref="A33:B33"/>
    <mergeCell ref="E33:F33"/>
    <mergeCell ref="K33:L33"/>
    <mergeCell ref="A34:B34"/>
    <mergeCell ref="E34:F34"/>
    <mergeCell ref="K34:L34"/>
    <mergeCell ref="A31:B31"/>
    <mergeCell ref="E31:F31"/>
    <mergeCell ref="K31:L31"/>
    <mergeCell ref="A32:B32"/>
    <mergeCell ref="E32:F32"/>
    <mergeCell ref="K32:L32"/>
    <mergeCell ref="A29:B29"/>
    <mergeCell ref="E29:F29"/>
    <mergeCell ref="K29:L29"/>
    <mergeCell ref="A30:B30"/>
    <mergeCell ref="E30:F30"/>
    <mergeCell ref="K30:L30"/>
    <mergeCell ref="A27:B27"/>
    <mergeCell ref="E27:F27"/>
    <mergeCell ref="K27:L27"/>
    <mergeCell ref="A28:B28"/>
    <mergeCell ref="E28:F28"/>
    <mergeCell ref="K28:L28"/>
    <mergeCell ref="A25:B25"/>
    <mergeCell ref="E25:F25"/>
    <mergeCell ref="K25:L25"/>
    <mergeCell ref="A26:B26"/>
    <mergeCell ref="E26:F26"/>
    <mergeCell ref="K26:L26"/>
    <mergeCell ref="A23:B23"/>
    <mergeCell ref="E23:F23"/>
    <mergeCell ref="K23:L23"/>
    <mergeCell ref="A24:B24"/>
    <mergeCell ref="E24:F24"/>
    <mergeCell ref="K24:L24"/>
    <mergeCell ref="A21:B21"/>
    <mergeCell ref="E21:F21"/>
    <mergeCell ref="K21:L21"/>
    <mergeCell ref="A22:B22"/>
    <mergeCell ref="E22:F22"/>
    <mergeCell ref="K22:L22"/>
    <mergeCell ref="A19:B19"/>
    <mergeCell ref="E19:F19"/>
    <mergeCell ref="K19:L19"/>
    <mergeCell ref="A20:B20"/>
    <mergeCell ref="E20:F20"/>
    <mergeCell ref="K20:L20"/>
    <mergeCell ref="A17:B17"/>
    <mergeCell ref="E17:F17"/>
    <mergeCell ref="K17:L17"/>
    <mergeCell ref="A18:B18"/>
    <mergeCell ref="E18:F18"/>
    <mergeCell ref="K18:L18"/>
    <mergeCell ref="A15:B15"/>
    <mergeCell ref="E15:F15"/>
    <mergeCell ref="K15:L15"/>
    <mergeCell ref="A16:B16"/>
    <mergeCell ref="E16:F16"/>
    <mergeCell ref="K16:L16"/>
    <mergeCell ref="A13:B13"/>
    <mergeCell ref="E13:F13"/>
    <mergeCell ref="K13:L13"/>
    <mergeCell ref="A14:B14"/>
    <mergeCell ref="E14:F14"/>
    <mergeCell ref="K14:L14"/>
    <mergeCell ref="M10:N10"/>
    <mergeCell ref="O10:O11"/>
    <mergeCell ref="P10:P11"/>
    <mergeCell ref="A12:B12"/>
    <mergeCell ref="E12:F12"/>
    <mergeCell ref="K12:L12"/>
    <mergeCell ref="A10:B11"/>
    <mergeCell ref="C10:D10"/>
    <mergeCell ref="E10:F11"/>
    <mergeCell ref="G10:G11"/>
    <mergeCell ref="H10:J10"/>
    <mergeCell ref="K10:L11"/>
    <mergeCell ref="A6:C6"/>
    <mergeCell ref="D6:F6"/>
    <mergeCell ref="A7:C7"/>
    <mergeCell ref="D7:F7"/>
    <mergeCell ref="A8:C8"/>
    <mergeCell ref="D8:F8"/>
    <mergeCell ref="A1:L1"/>
    <mergeCell ref="A2:L2"/>
    <mergeCell ref="A4:C4"/>
    <mergeCell ref="D4:F4"/>
    <mergeCell ref="A5:C5"/>
    <mergeCell ref="D5:F5"/>
  </mergeCells>
  <pageMargins left="0.23622047244094491" right="0.23622047244094491" top="0" bottom="0" header="0.31496062992125984" footer="0.31496062992125984"/>
  <pageSetup paperSize="9" orientation="portrait" horizontalDpi="4294967294" verticalDpi="4294967294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802f0a3-a4a5-4c6a-ae25-dfbe90708f12">
      <Terms xmlns="http://schemas.microsoft.com/office/infopath/2007/PartnerControls"/>
    </lcf76f155ced4ddcb4097134ff3c332f>
    <TaxCatchAll xmlns="2e96e03f-03a3-46bd-84bb-eaac1ba6229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14A6CE6C503AF43B103AB85B1CB41BD" ma:contentTypeVersion="15" ma:contentTypeDescription="Create a new document." ma:contentTypeScope="" ma:versionID="a1ec3ad291a617493042b4860cf560b3">
  <xsd:schema xmlns:xsd="http://www.w3.org/2001/XMLSchema" xmlns:xs="http://www.w3.org/2001/XMLSchema" xmlns:p="http://schemas.microsoft.com/office/2006/metadata/properties" xmlns:ns2="9802f0a3-a4a5-4c6a-ae25-dfbe90708f12" xmlns:ns3="2e96e03f-03a3-46bd-84bb-eaac1ba62293" targetNamespace="http://schemas.microsoft.com/office/2006/metadata/properties" ma:root="true" ma:fieldsID="6f8780aee88f9adc32b30727e6a0fcd1" ns2:_="" ns3:_="">
    <xsd:import namespace="9802f0a3-a4a5-4c6a-ae25-dfbe90708f12"/>
    <xsd:import namespace="2e96e03f-03a3-46bd-84bb-eaac1ba6229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02f0a3-a4a5-4c6a-ae25-dfbe90708f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26b9e781-f677-442c-8026-246f07cc711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96e03f-03a3-46bd-84bb-eaac1ba6229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d629397-99c4-4556-909f-727f196b92af}" ma:internalName="TaxCatchAll" ma:showField="CatchAllData" ma:web="2e96e03f-03a3-46bd-84bb-eaac1ba622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069B89-BF6C-4E37-B45E-B65C1ECAFE31}">
  <ds:schemaRefs>
    <ds:schemaRef ds:uri="http://purl.org/dc/terms/"/>
    <ds:schemaRef ds:uri="2e96e03f-03a3-46bd-84bb-eaac1ba62293"/>
    <ds:schemaRef ds:uri="http://purl.org/dc/dcmitype/"/>
    <ds:schemaRef ds:uri="http://www.w3.org/XML/1998/namespace"/>
    <ds:schemaRef ds:uri="9802f0a3-a4a5-4c6a-ae25-dfbe90708f12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EF3AAF2-35EE-4EA9-A8EC-F1F659B901C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2A1494-54C1-48F7-BA15-0E5E8AEAE5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02f0a3-a4a5-4c6a-ae25-dfbe90708f12"/>
    <ds:schemaRef ds:uri="2e96e03f-03a3-46bd-84bb-eaac1ba622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01 2026</vt:lpstr>
      <vt:lpstr>02 2026</vt:lpstr>
      <vt:lpstr>03 2026</vt:lpstr>
      <vt:lpstr>04 2026</vt:lpstr>
      <vt:lpstr>05 2026</vt:lpstr>
      <vt:lpstr>06 2026</vt:lpstr>
      <vt:lpstr>07 2026</vt:lpstr>
      <vt:lpstr>08 2026</vt:lpstr>
      <vt:lpstr>09 2026</vt:lpstr>
      <vt:lpstr>10 2026</vt:lpstr>
      <vt:lpstr>11 2026</vt:lpstr>
      <vt:lpstr>12 2026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Lenka Tonkovičová</dc:creator>
  <cp:keywords/>
  <dc:description/>
  <cp:lastModifiedBy>Adéla Prášilová ǀ SYNERGIE</cp:lastModifiedBy>
  <cp:revision/>
  <cp:lastPrinted>2024-11-08T09:19:52Z</cp:lastPrinted>
  <dcterms:created xsi:type="dcterms:W3CDTF">2018-08-24T08:51:48Z</dcterms:created>
  <dcterms:modified xsi:type="dcterms:W3CDTF">2025-12-27T12:02:04Z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0x010100A14A6CE6C503AF43B103AB85B1CB41BD</vt:lpwstr>
  </property>
  <property fmtid="{D5CDD505-2E9C-101B-9397-08002B2CF9AE}" pid="3" name="MediaServiceImageTags">
    <vt:lpwstr/>
  </property>
</Properties>
</file>